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JUMA Okoč - Nízkokapacitné ubytovacie zariadenie\JUMA3\"/>
    </mc:Choice>
  </mc:AlternateContent>
  <bookViews>
    <workbookView xWindow="0" yWindow="0" windowWidth="0" windowHeight="0"/>
  </bookViews>
  <sheets>
    <sheet name="Rekapitulácia stavby" sheetId="1" r:id="rId1"/>
    <sheet name="01 - SO-01.1  Búracie a p..." sheetId="2" r:id="rId2"/>
    <sheet name="02 - SO-01.2  Architektúr..." sheetId="3" r:id="rId3"/>
    <sheet name="03 - SO-01.3  Zdravotechnika" sheetId="4" r:id="rId4"/>
    <sheet name="04 - SO-01.4  Vykurovanie" sheetId="5" r:id="rId5"/>
    <sheet name="05 - SO-01.5  Elektroinšt..." sheetId="6" r:id="rId6"/>
    <sheet name="06 - SO-01.6  Uzemnenie a..." sheetId="7" r:id="rId7"/>
    <sheet name="07 - SO-01.7  Fotovoltick..." sheetId="8" r:id="rId8"/>
    <sheet name="08 - SO-01.8  Vzduchotech..." sheetId="9" r:id="rId9"/>
    <sheet name="01 - SO-03.1  Elektrická ..." sheetId="10" r:id="rId10"/>
    <sheet name="02 - SO-03.2  Vonkajšie r..." sheetId="11" r:id="rId11"/>
    <sheet name="01 - SO-04.1  Vonkajší do..." sheetId="12" r:id="rId12"/>
    <sheet name="02 - SO-04.2  Požiarny vo..." sheetId="13" r:id="rId13"/>
    <sheet name="03 - SO-04.3  Požiarna ná..." sheetId="14" r:id="rId14"/>
    <sheet name="01 - SO-05.1  Kanalizačná..." sheetId="15" r:id="rId15"/>
    <sheet name="02 - SO-05.2  Žumpa" sheetId="16" r:id="rId16"/>
  </sheets>
  <definedNames>
    <definedName name="_xlnm.Print_Area" localSheetId="0">'Rekapitulácia stavby'!$D$4:$AO$76,'Rekapitulácia stavby'!$C$82:$AQ$114</definedName>
    <definedName name="_xlnm.Print_Titles" localSheetId="0">'Rekapitulácia stavby'!$92:$92</definedName>
    <definedName name="_xlnm._FilterDatabase" localSheetId="1" hidden="1">'01 - SO-01.1  Búracie a p...'!$C$126:$K$206</definedName>
    <definedName name="_xlnm.Print_Area" localSheetId="1">'01 - SO-01.1  Búracie a p...'!$C$4:$J$76,'01 - SO-01.1  Búracie a p...'!$C$82:$J$106,'01 - SO-01.1  Búracie a p...'!$C$112:$J$206</definedName>
    <definedName name="_xlnm.Print_Titles" localSheetId="1">'01 - SO-01.1  Búracie a p...'!$126:$126</definedName>
    <definedName name="_xlnm._FilterDatabase" localSheetId="2" hidden="1">'02 - SO-01.2  Architektúr...'!$C$143:$K$779</definedName>
    <definedName name="_xlnm.Print_Area" localSheetId="2">'02 - SO-01.2  Architektúr...'!$C$4:$J$76,'02 - SO-01.2  Architektúr...'!$C$82:$J$123,'02 - SO-01.2  Architektúr...'!$C$129:$J$779</definedName>
    <definedName name="_xlnm.Print_Titles" localSheetId="2">'02 - SO-01.2  Architektúr...'!$143:$143</definedName>
    <definedName name="_xlnm._FilterDatabase" localSheetId="3" hidden="1">'03 - SO-01.3  Zdravotechnika'!$C$124:$K$242</definedName>
    <definedName name="_xlnm.Print_Area" localSheetId="3">'03 - SO-01.3  Zdravotechnika'!$C$4:$J$76,'03 - SO-01.3  Zdravotechnika'!$C$82:$J$104,'03 - SO-01.3  Zdravotechnika'!$C$110:$J$242</definedName>
    <definedName name="_xlnm.Print_Titles" localSheetId="3">'03 - SO-01.3  Zdravotechnika'!$124:$124</definedName>
    <definedName name="_xlnm._FilterDatabase" localSheetId="4" hidden="1">'04 - SO-01.4  Vykurovanie'!$C$121:$K$147</definedName>
    <definedName name="_xlnm.Print_Area" localSheetId="4">'04 - SO-01.4  Vykurovanie'!$C$4:$J$76,'04 - SO-01.4  Vykurovanie'!$C$82:$J$101,'04 - SO-01.4  Vykurovanie'!$C$107:$J$147</definedName>
    <definedName name="_xlnm.Print_Titles" localSheetId="4">'04 - SO-01.4  Vykurovanie'!$121:$121</definedName>
    <definedName name="_xlnm._FilterDatabase" localSheetId="5" hidden="1">'05 - SO-01.5  Elektroinšt...'!$C$122:$K$186</definedName>
    <definedName name="_xlnm.Print_Area" localSheetId="5">'05 - SO-01.5  Elektroinšt...'!$C$4:$J$76,'05 - SO-01.5  Elektroinšt...'!$C$82:$J$102,'05 - SO-01.5  Elektroinšt...'!$C$108:$J$186</definedName>
    <definedName name="_xlnm.Print_Titles" localSheetId="5">'05 - SO-01.5  Elektroinšt...'!$122:$122</definedName>
    <definedName name="_xlnm._FilterDatabase" localSheetId="6" hidden="1">'06 - SO-01.6  Uzemnenie a...'!$C$122:$K$170</definedName>
    <definedName name="_xlnm.Print_Area" localSheetId="6">'06 - SO-01.6  Uzemnenie a...'!$C$4:$J$76,'06 - SO-01.6  Uzemnenie a...'!$C$82:$J$102,'06 - SO-01.6  Uzemnenie a...'!$C$108:$J$170</definedName>
    <definedName name="_xlnm.Print_Titles" localSheetId="6">'06 - SO-01.6  Uzemnenie a...'!$122:$122</definedName>
    <definedName name="_xlnm._FilterDatabase" localSheetId="7" hidden="1">'07 - SO-01.7  Fotovoltick...'!$C$122:$K$142</definedName>
    <definedName name="_xlnm.Print_Area" localSheetId="7">'07 - SO-01.7  Fotovoltick...'!$C$4:$J$76,'07 - SO-01.7  Fotovoltick...'!$C$82:$J$102,'07 - SO-01.7  Fotovoltick...'!$C$108:$J$142</definedName>
    <definedName name="_xlnm.Print_Titles" localSheetId="7">'07 - SO-01.7  Fotovoltick...'!$122:$122</definedName>
    <definedName name="_xlnm._FilterDatabase" localSheetId="8" hidden="1">'08 - SO-01.8  Vzduchotech...'!$C$121:$K$134</definedName>
    <definedName name="_xlnm.Print_Area" localSheetId="8">'08 - SO-01.8  Vzduchotech...'!$C$4:$J$76,'08 - SO-01.8  Vzduchotech...'!$C$82:$J$101,'08 - SO-01.8  Vzduchotech...'!$C$107:$J$134</definedName>
    <definedName name="_xlnm.Print_Titles" localSheetId="8">'08 - SO-01.8  Vzduchotech...'!$121:$121</definedName>
    <definedName name="_xlnm._FilterDatabase" localSheetId="9" hidden="1">'01 - SO-03.1  Elektrická ...'!$C$128:$K$202</definedName>
    <definedName name="_xlnm.Print_Area" localSheetId="9">'01 - SO-03.1  Elektrická ...'!$C$4:$J$76,'01 - SO-03.1  Elektrická ...'!$C$82:$J$108,'01 - SO-03.1  Elektrická ...'!$C$114:$J$202</definedName>
    <definedName name="_xlnm.Print_Titles" localSheetId="9">'01 - SO-03.1  Elektrická ...'!$128:$128</definedName>
    <definedName name="_xlnm._FilterDatabase" localSheetId="10" hidden="1">'02 - SO-03.2  Vonkajšie r...'!$C$122:$K$157</definedName>
    <definedName name="_xlnm.Print_Area" localSheetId="10">'02 - SO-03.2  Vonkajšie r...'!$C$4:$J$76,'02 - SO-03.2  Vonkajšie r...'!$C$82:$J$102,'02 - SO-03.2  Vonkajšie r...'!$C$108:$J$157</definedName>
    <definedName name="_xlnm.Print_Titles" localSheetId="10">'02 - SO-03.2  Vonkajšie r...'!$122:$122</definedName>
    <definedName name="_xlnm._FilterDatabase" localSheetId="11" hidden="1">'01 - SO-04.1  Vonkajší do...'!$C$124:$K$179</definedName>
    <definedName name="_xlnm.Print_Area" localSheetId="11">'01 - SO-04.1  Vonkajší do...'!$C$4:$J$76,'01 - SO-04.1  Vonkajší do...'!$C$82:$J$104,'01 - SO-04.1  Vonkajší do...'!$C$110:$J$179</definedName>
    <definedName name="_xlnm.Print_Titles" localSheetId="11">'01 - SO-04.1  Vonkajší do...'!$124:$124</definedName>
    <definedName name="_xlnm._FilterDatabase" localSheetId="12" hidden="1">'02 - SO-04.2  Požiarny vo...'!$C$124:$K$168</definedName>
    <definedName name="_xlnm.Print_Area" localSheetId="12">'02 - SO-04.2  Požiarny vo...'!$C$4:$J$76,'02 - SO-04.2  Požiarny vo...'!$C$82:$J$104,'02 - SO-04.2  Požiarny vo...'!$C$110:$J$168</definedName>
    <definedName name="_xlnm.Print_Titles" localSheetId="12">'02 - SO-04.2  Požiarny vo...'!$124:$124</definedName>
    <definedName name="_xlnm._FilterDatabase" localSheetId="13" hidden="1">'03 - SO-04.3  Požiarna ná...'!$C$125:$K$182</definedName>
    <definedName name="_xlnm.Print_Area" localSheetId="13">'03 - SO-04.3  Požiarna ná...'!$C$4:$J$76,'03 - SO-04.3  Požiarna ná...'!$C$82:$J$105,'03 - SO-04.3  Požiarna ná...'!$C$111:$J$182</definedName>
    <definedName name="_xlnm.Print_Titles" localSheetId="13">'03 - SO-04.3  Požiarna ná...'!$125:$125</definedName>
    <definedName name="_xlnm._FilterDatabase" localSheetId="14" hidden="1">'01 - SO-05.1  Kanalizačná...'!$C$124:$K$169</definedName>
    <definedName name="_xlnm.Print_Area" localSheetId="14">'01 - SO-05.1  Kanalizačná...'!$C$4:$J$76,'01 - SO-05.1  Kanalizačná...'!$C$82:$J$104,'01 - SO-05.1  Kanalizačná...'!$C$110:$J$169</definedName>
    <definedName name="_xlnm.Print_Titles" localSheetId="14">'01 - SO-05.1  Kanalizačná...'!$124:$124</definedName>
    <definedName name="_xlnm._FilterDatabase" localSheetId="15" hidden="1">'02 - SO-05.2  Žumpa'!$C$125:$K$175</definedName>
    <definedName name="_xlnm.Print_Area" localSheetId="15">'02 - SO-05.2  Žumpa'!$C$4:$J$76,'02 - SO-05.2  Žumpa'!$C$82:$J$105,'02 - SO-05.2  Žumpa'!$C$111:$J$175</definedName>
    <definedName name="_xlnm.Print_Titles" localSheetId="15">'02 - SO-05.2  Žumpa'!$125:$125</definedName>
  </definedNames>
  <calcPr/>
</workbook>
</file>

<file path=xl/calcChain.xml><?xml version="1.0" encoding="utf-8"?>
<calcChain xmlns="http://schemas.openxmlformats.org/spreadsheetml/2006/main">
  <c i="16" l="1" r="J39"/>
  <c r="J38"/>
  <c i="1" r="AY113"/>
  <c i="16" r="J37"/>
  <c i="1" r="AX113"/>
  <c i="16"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T149"/>
  <c r="R150"/>
  <c r="R149"/>
  <c r="P150"/>
  <c r="P149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3"/>
  <c r="BH133"/>
  <c r="BG133"/>
  <c r="BE133"/>
  <c r="T133"/>
  <c r="R133"/>
  <c r="P133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114"/>
  <c i="15" r="J39"/>
  <c r="J38"/>
  <c i="1" r="AY112"/>
  <c i="15" r="J37"/>
  <c i="1" r="AX112"/>
  <c i="15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6"/>
  <c r="BH156"/>
  <c r="BG156"/>
  <c r="BE156"/>
  <c r="T156"/>
  <c r="R156"/>
  <c r="P156"/>
  <c r="BI152"/>
  <c r="BH152"/>
  <c r="BG152"/>
  <c r="BE152"/>
  <c r="T152"/>
  <c r="R152"/>
  <c r="P152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14" r="J39"/>
  <c r="J38"/>
  <c i="1" r="AY110"/>
  <c i="14" r="J37"/>
  <c i="1" r="AX110"/>
  <c i="14"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3"/>
  <c r="BH153"/>
  <c r="BG153"/>
  <c r="BE153"/>
  <c r="T153"/>
  <c r="T152"/>
  <c r="R153"/>
  <c r="R152"/>
  <c r="P153"/>
  <c r="P152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7"/>
  <c r="BH137"/>
  <c r="BG137"/>
  <c r="BE137"/>
  <c r="T137"/>
  <c r="R137"/>
  <c r="P137"/>
  <c r="BI136"/>
  <c r="BH136"/>
  <c r="BG136"/>
  <c r="BE136"/>
  <c r="T136"/>
  <c r="R136"/>
  <c r="P136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85"/>
  <c i="13" r="J39"/>
  <c r="J38"/>
  <c i="1" r="AY109"/>
  <c i="13" r="J37"/>
  <c i="1" r="AX109"/>
  <c i="13"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2"/>
  <c r="BH152"/>
  <c r="BG152"/>
  <c r="BE152"/>
  <c r="T152"/>
  <c r="R152"/>
  <c r="P152"/>
  <c r="BI150"/>
  <c r="BH150"/>
  <c r="BG150"/>
  <c r="BE150"/>
  <c r="T150"/>
  <c r="R150"/>
  <c r="P150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39"/>
  <c r="BH139"/>
  <c r="BG139"/>
  <c r="BE139"/>
  <c r="T139"/>
  <c r="R139"/>
  <c r="P139"/>
  <c r="BI138"/>
  <c r="BH138"/>
  <c r="BG138"/>
  <c r="BE138"/>
  <c r="T138"/>
  <c r="R138"/>
  <c r="P138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119"/>
  <c r="E7"/>
  <c r="E85"/>
  <c i="12" r="J39"/>
  <c r="J38"/>
  <c i="1" r="AY108"/>
  <c i="12" r="J37"/>
  <c i="1" r="AX108"/>
  <c i="12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T158"/>
  <c r="R159"/>
  <c r="R158"/>
  <c r="P159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39"/>
  <c r="BH139"/>
  <c r="BG139"/>
  <c r="BE139"/>
  <c r="T139"/>
  <c r="R139"/>
  <c r="P139"/>
  <c r="BI138"/>
  <c r="BH138"/>
  <c r="BG138"/>
  <c r="BE138"/>
  <c r="T138"/>
  <c r="R138"/>
  <c r="P138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94"/>
  <c r="J19"/>
  <c r="J14"/>
  <c r="J119"/>
  <c r="E7"/>
  <c r="E85"/>
  <c i="11" r="J39"/>
  <c r="J38"/>
  <c i="1" r="AY106"/>
  <c i="11" r="J37"/>
  <c i="1" r="AX106"/>
  <c i="11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111"/>
  <c i="10" r="J39"/>
  <c r="J38"/>
  <c i="1" r="AY105"/>
  <c i="10" r="J37"/>
  <c i="1" r="AX105"/>
  <c i="10" r="BI202"/>
  <c r="BH202"/>
  <c r="BG202"/>
  <c r="BE202"/>
  <c r="T202"/>
  <c r="T201"/>
  <c r="R202"/>
  <c r="R201"/>
  <c r="P202"/>
  <c r="P201"/>
  <c r="BI200"/>
  <c r="BH200"/>
  <c r="BG200"/>
  <c r="BE200"/>
  <c r="T200"/>
  <c r="R200"/>
  <c r="P200"/>
  <c r="BI199"/>
  <c r="BH199"/>
  <c r="BG199"/>
  <c r="BE199"/>
  <c r="T199"/>
  <c r="R199"/>
  <c r="P199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2"/>
  <c r="BH182"/>
  <c r="BG182"/>
  <c r="BE182"/>
  <c r="T182"/>
  <c r="R182"/>
  <c r="P182"/>
  <c r="BI181"/>
  <c r="BH181"/>
  <c r="BG181"/>
  <c r="BE181"/>
  <c r="T181"/>
  <c r="R181"/>
  <c r="P181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T145"/>
  <c r="R146"/>
  <c r="R145"/>
  <c r="P146"/>
  <c r="P145"/>
  <c r="BI144"/>
  <c r="BH144"/>
  <c r="BG144"/>
  <c r="BE144"/>
  <c r="T144"/>
  <c r="T143"/>
  <c r="R144"/>
  <c r="R143"/>
  <c r="P144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2"/>
  <c r="BH132"/>
  <c r="BG132"/>
  <c r="BE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117"/>
  <c i="9" r="J39"/>
  <c r="J38"/>
  <c i="1" r="AY103"/>
  <c i="9" r="J37"/>
  <c i="1" r="AX103"/>
  <c i="9"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110"/>
  <c i="8" r="J39"/>
  <c r="J38"/>
  <c i="1" r="AY102"/>
  <c i="8" r="J37"/>
  <c i="1" r="AX102"/>
  <c i="8"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111"/>
  <c i="7" r="J39"/>
  <c r="J38"/>
  <c i="1" r="AY101"/>
  <c i="7" r="J37"/>
  <c i="1" r="AX101"/>
  <c i="7"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3"/>
  <c r="BH163"/>
  <c r="BG163"/>
  <c r="BE163"/>
  <c r="T163"/>
  <c r="R163"/>
  <c r="P163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6" r="J39"/>
  <c r="J38"/>
  <c i="1" r="AY100"/>
  <c i="6" r="J37"/>
  <c i="1" r="AX100"/>
  <c i="6"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5" r="J39"/>
  <c r="J38"/>
  <c i="1" r="AY99"/>
  <c i="5" r="J37"/>
  <c i="1" r="AX99"/>
  <c i="5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4" r="J39"/>
  <c r="J38"/>
  <c i="1" r="AY98"/>
  <c i="4" r="J37"/>
  <c i="1" r="AX98"/>
  <c i="4"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85"/>
  <c r="BH185"/>
  <c r="BG185"/>
  <c r="BE185"/>
  <c r="T185"/>
  <c r="R185"/>
  <c r="P185"/>
  <c r="BI183"/>
  <c r="BH183"/>
  <c r="BG183"/>
  <c r="BE183"/>
  <c r="T183"/>
  <c r="R183"/>
  <c r="P183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7"/>
  <c r="BH157"/>
  <c r="BG157"/>
  <c r="BE157"/>
  <c r="T157"/>
  <c r="R157"/>
  <c r="P157"/>
  <c r="BI150"/>
  <c r="BH150"/>
  <c r="BG150"/>
  <c r="BE150"/>
  <c r="T150"/>
  <c r="R150"/>
  <c r="P150"/>
  <c r="BI146"/>
  <c r="BH146"/>
  <c r="BG146"/>
  <c r="BE146"/>
  <c r="T146"/>
  <c r="R146"/>
  <c r="P146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3" r="J39"/>
  <c r="J38"/>
  <c i="1" r="AY97"/>
  <c i="3" r="J37"/>
  <c i="1" r="AX97"/>
  <c i="3" r="BI779"/>
  <c r="BH779"/>
  <c r="BG779"/>
  <c r="BE779"/>
  <c r="T779"/>
  <c r="R779"/>
  <c r="P779"/>
  <c r="BI775"/>
  <c r="BH775"/>
  <c r="BG775"/>
  <c r="BE775"/>
  <c r="T775"/>
  <c r="R775"/>
  <c r="P775"/>
  <c r="BI773"/>
  <c r="BH773"/>
  <c r="BG773"/>
  <c r="BE773"/>
  <c r="T773"/>
  <c r="R773"/>
  <c r="P773"/>
  <c r="BI769"/>
  <c r="BH769"/>
  <c r="BG769"/>
  <c r="BE769"/>
  <c r="T769"/>
  <c r="R769"/>
  <c r="P769"/>
  <c r="BI768"/>
  <c r="BH768"/>
  <c r="BG768"/>
  <c r="BE768"/>
  <c r="T768"/>
  <c r="R768"/>
  <c r="P768"/>
  <c r="BI756"/>
  <c r="BH756"/>
  <c r="BG756"/>
  <c r="BE756"/>
  <c r="T756"/>
  <c r="R756"/>
  <c r="P756"/>
  <c r="BI755"/>
  <c r="BH755"/>
  <c r="BG755"/>
  <c r="BE755"/>
  <c r="T755"/>
  <c r="R755"/>
  <c r="P755"/>
  <c r="BI746"/>
  <c r="BH746"/>
  <c r="BG746"/>
  <c r="BE746"/>
  <c r="T746"/>
  <c r="R746"/>
  <c r="P746"/>
  <c r="BI744"/>
  <c r="BH744"/>
  <c r="BG744"/>
  <c r="BE744"/>
  <c r="T744"/>
  <c r="R744"/>
  <c r="P744"/>
  <c r="BI740"/>
  <c r="BH740"/>
  <c r="BG740"/>
  <c r="BE740"/>
  <c r="T740"/>
  <c r="R740"/>
  <c r="P740"/>
  <c r="BI733"/>
  <c r="BH733"/>
  <c r="BG733"/>
  <c r="BE733"/>
  <c r="T733"/>
  <c r="R733"/>
  <c r="P733"/>
  <c r="BI731"/>
  <c r="BH731"/>
  <c r="BG731"/>
  <c r="BE731"/>
  <c r="T731"/>
  <c r="R731"/>
  <c r="P731"/>
  <c r="BI727"/>
  <c r="BH727"/>
  <c r="BG727"/>
  <c r="BE727"/>
  <c r="T727"/>
  <c r="R727"/>
  <c r="P727"/>
  <c r="BI725"/>
  <c r="BH725"/>
  <c r="BG725"/>
  <c r="BE725"/>
  <c r="T725"/>
  <c r="R725"/>
  <c r="P725"/>
  <c r="BI721"/>
  <c r="BH721"/>
  <c r="BG721"/>
  <c r="BE721"/>
  <c r="T721"/>
  <c r="R721"/>
  <c r="P721"/>
  <c r="BI720"/>
  <c r="BH720"/>
  <c r="BG720"/>
  <c r="BE720"/>
  <c r="T720"/>
  <c r="R720"/>
  <c r="P720"/>
  <c r="BI716"/>
  <c r="BH716"/>
  <c r="BG716"/>
  <c r="BE716"/>
  <c r="T716"/>
  <c r="R716"/>
  <c r="P716"/>
  <c r="BI710"/>
  <c r="BH710"/>
  <c r="BG710"/>
  <c r="BE710"/>
  <c r="T710"/>
  <c r="R710"/>
  <c r="P710"/>
  <c r="BI706"/>
  <c r="BH706"/>
  <c r="BG706"/>
  <c r="BE706"/>
  <c r="T706"/>
  <c r="R706"/>
  <c r="P706"/>
  <c r="BI702"/>
  <c r="BH702"/>
  <c r="BG702"/>
  <c r="BE702"/>
  <c r="T702"/>
  <c r="R702"/>
  <c r="P702"/>
  <c r="BI700"/>
  <c r="BH700"/>
  <c r="BG700"/>
  <c r="BE700"/>
  <c r="T700"/>
  <c r="R700"/>
  <c r="P700"/>
  <c r="BI696"/>
  <c r="BH696"/>
  <c r="BG696"/>
  <c r="BE696"/>
  <c r="T696"/>
  <c r="R696"/>
  <c r="P696"/>
  <c r="BI690"/>
  <c r="BH690"/>
  <c r="BG690"/>
  <c r="BE690"/>
  <c r="T690"/>
  <c r="R690"/>
  <c r="P690"/>
  <c r="BI688"/>
  <c r="BH688"/>
  <c r="BG688"/>
  <c r="BE688"/>
  <c r="T688"/>
  <c r="R688"/>
  <c r="P688"/>
  <c r="BI687"/>
  <c r="BH687"/>
  <c r="BG687"/>
  <c r="BE687"/>
  <c r="T687"/>
  <c r="R687"/>
  <c r="P687"/>
  <c r="BI686"/>
  <c r="BH686"/>
  <c r="BG686"/>
  <c r="BE686"/>
  <c r="T686"/>
  <c r="R686"/>
  <c r="P686"/>
  <c r="BI685"/>
  <c r="BH685"/>
  <c r="BG685"/>
  <c r="BE685"/>
  <c r="T685"/>
  <c r="R685"/>
  <c r="P685"/>
  <c r="BI684"/>
  <c r="BH684"/>
  <c r="BG684"/>
  <c r="BE684"/>
  <c r="T684"/>
  <c r="R684"/>
  <c r="P684"/>
  <c r="BI680"/>
  <c r="BH680"/>
  <c r="BG680"/>
  <c r="BE680"/>
  <c r="T680"/>
  <c r="R680"/>
  <c r="P680"/>
  <c r="BI679"/>
  <c r="BH679"/>
  <c r="BG679"/>
  <c r="BE679"/>
  <c r="T679"/>
  <c r="R679"/>
  <c r="P679"/>
  <c r="BI678"/>
  <c r="BH678"/>
  <c r="BG678"/>
  <c r="BE678"/>
  <c r="T678"/>
  <c r="R678"/>
  <c r="P678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4"/>
  <c r="BH664"/>
  <c r="BG664"/>
  <c r="BE664"/>
  <c r="T664"/>
  <c r="R664"/>
  <c r="P664"/>
  <c r="BI660"/>
  <c r="BH660"/>
  <c r="BG660"/>
  <c r="BE660"/>
  <c r="T660"/>
  <c r="R660"/>
  <c r="P660"/>
  <c r="BI656"/>
  <c r="BH656"/>
  <c r="BG656"/>
  <c r="BE656"/>
  <c r="T656"/>
  <c r="R656"/>
  <c r="P656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42"/>
  <c r="BH642"/>
  <c r="BG642"/>
  <c r="BE642"/>
  <c r="T642"/>
  <c r="R642"/>
  <c r="P642"/>
  <c r="BI641"/>
  <c r="BH641"/>
  <c r="BG641"/>
  <c r="BE641"/>
  <c r="T641"/>
  <c r="R641"/>
  <c r="P641"/>
  <c r="BI640"/>
  <c r="BH640"/>
  <c r="BG640"/>
  <c r="BE640"/>
  <c r="T640"/>
  <c r="R640"/>
  <c r="P640"/>
  <c r="BI638"/>
  <c r="BH638"/>
  <c r="BG638"/>
  <c r="BE638"/>
  <c r="T638"/>
  <c r="R638"/>
  <c r="P638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7"/>
  <c r="BH627"/>
  <c r="BG627"/>
  <c r="BE627"/>
  <c r="T627"/>
  <c r="R627"/>
  <c r="P627"/>
  <c r="BI625"/>
  <c r="BH625"/>
  <c r="BG625"/>
  <c r="BE625"/>
  <c r="T625"/>
  <c r="R625"/>
  <c r="P625"/>
  <c r="BI624"/>
  <c r="BH624"/>
  <c r="BG624"/>
  <c r="BE624"/>
  <c r="T624"/>
  <c r="R624"/>
  <c r="P624"/>
  <c r="BI622"/>
  <c r="BH622"/>
  <c r="BG622"/>
  <c r="BE622"/>
  <c r="T622"/>
  <c r="R622"/>
  <c r="P622"/>
  <c r="BI620"/>
  <c r="BH620"/>
  <c r="BG620"/>
  <c r="BE620"/>
  <c r="T620"/>
  <c r="R620"/>
  <c r="P620"/>
  <c r="BI618"/>
  <c r="BH618"/>
  <c r="BG618"/>
  <c r="BE618"/>
  <c r="T618"/>
  <c r="R618"/>
  <c r="P618"/>
  <c r="BI614"/>
  <c r="BH614"/>
  <c r="BG614"/>
  <c r="BE614"/>
  <c r="T614"/>
  <c r="R614"/>
  <c r="P614"/>
  <c r="BI612"/>
  <c r="BH612"/>
  <c r="BG612"/>
  <c r="BE612"/>
  <c r="T612"/>
  <c r="R612"/>
  <c r="P612"/>
  <c r="BI610"/>
  <c r="BH610"/>
  <c r="BG610"/>
  <c r="BE610"/>
  <c r="T610"/>
  <c r="R610"/>
  <c r="P610"/>
  <c r="BI609"/>
  <c r="BH609"/>
  <c r="BG609"/>
  <c r="BE609"/>
  <c r="T609"/>
  <c r="R609"/>
  <c r="P609"/>
  <c r="BI605"/>
  <c r="BH605"/>
  <c r="BG605"/>
  <c r="BE605"/>
  <c r="T605"/>
  <c r="R605"/>
  <c r="P605"/>
  <c r="BI598"/>
  <c r="BH598"/>
  <c r="BG598"/>
  <c r="BE598"/>
  <c r="T598"/>
  <c r="R598"/>
  <c r="P598"/>
  <c r="BI596"/>
  <c r="BH596"/>
  <c r="BG596"/>
  <c r="BE596"/>
  <c r="T596"/>
  <c r="R596"/>
  <c r="P596"/>
  <c r="BI592"/>
  <c r="BH592"/>
  <c r="BG592"/>
  <c r="BE592"/>
  <c r="T592"/>
  <c r="R592"/>
  <c r="P592"/>
  <c r="BI590"/>
  <c r="BH590"/>
  <c r="BG590"/>
  <c r="BE590"/>
  <c r="T590"/>
  <c r="R590"/>
  <c r="P590"/>
  <c r="BI588"/>
  <c r="BH588"/>
  <c r="BG588"/>
  <c r="BE588"/>
  <c r="T588"/>
  <c r="R588"/>
  <c r="P588"/>
  <c r="BI584"/>
  <c r="BH584"/>
  <c r="BG584"/>
  <c r="BE584"/>
  <c r="T584"/>
  <c r="R584"/>
  <c r="P584"/>
  <c r="BI578"/>
  <c r="BH578"/>
  <c r="BG578"/>
  <c r="BE578"/>
  <c r="T578"/>
  <c r="R578"/>
  <c r="P578"/>
  <c r="BI569"/>
  <c r="BH569"/>
  <c r="BG569"/>
  <c r="BE569"/>
  <c r="T569"/>
  <c r="R569"/>
  <c r="P569"/>
  <c r="BI556"/>
  <c r="BH556"/>
  <c r="BG556"/>
  <c r="BE556"/>
  <c r="T556"/>
  <c r="R556"/>
  <c r="P556"/>
  <c r="BI539"/>
  <c r="BH539"/>
  <c r="BG539"/>
  <c r="BE539"/>
  <c r="T539"/>
  <c r="R539"/>
  <c r="P539"/>
  <c r="BI538"/>
  <c r="BH538"/>
  <c r="BG538"/>
  <c r="BE538"/>
  <c r="T538"/>
  <c r="R538"/>
  <c r="P538"/>
  <c r="BI533"/>
  <c r="BH533"/>
  <c r="BG533"/>
  <c r="BE533"/>
  <c r="T533"/>
  <c r="R533"/>
  <c r="P533"/>
  <c r="BI532"/>
  <c r="BH532"/>
  <c r="BG532"/>
  <c r="BE532"/>
  <c r="T532"/>
  <c r="R532"/>
  <c r="P532"/>
  <c r="BI528"/>
  <c r="BH528"/>
  <c r="BG528"/>
  <c r="BE528"/>
  <c r="T528"/>
  <c r="R528"/>
  <c r="P528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2"/>
  <c r="BH522"/>
  <c r="BG522"/>
  <c r="BE522"/>
  <c r="T522"/>
  <c r="R522"/>
  <c r="P522"/>
  <c r="BI518"/>
  <c r="BH518"/>
  <c r="BG518"/>
  <c r="BE518"/>
  <c r="T518"/>
  <c r="R518"/>
  <c r="P518"/>
  <c r="BI515"/>
  <c r="BH515"/>
  <c r="BG515"/>
  <c r="BE515"/>
  <c r="T515"/>
  <c r="R515"/>
  <c r="P515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R505"/>
  <c r="P505"/>
  <c r="BI501"/>
  <c r="BH501"/>
  <c r="BG501"/>
  <c r="BE501"/>
  <c r="T501"/>
  <c r="R501"/>
  <c r="P501"/>
  <c r="BI497"/>
  <c r="BH497"/>
  <c r="BG497"/>
  <c r="BE497"/>
  <c r="T497"/>
  <c r="R497"/>
  <c r="P497"/>
  <c r="BI493"/>
  <c r="BH493"/>
  <c r="BG493"/>
  <c r="BE493"/>
  <c r="T493"/>
  <c r="R493"/>
  <c r="P493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8"/>
  <c r="BH478"/>
  <c r="BG478"/>
  <c r="BE478"/>
  <c r="T478"/>
  <c r="R478"/>
  <c r="P478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6"/>
  <c r="BH466"/>
  <c r="BG466"/>
  <c r="BE466"/>
  <c r="T466"/>
  <c r="R466"/>
  <c r="P466"/>
  <c r="BI464"/>
  <c r="BH464"/>
  <c r="BG464"/>
  <c r="BE464"/>
  <c r="T464"/>
  <c r="R464"/>
  <c r="P464"/>
  <c r="BI461"/>
  <c r="BH461"/>
  <c r="BG461"/>
  <c r="BE461"/>
  <c r="T461"/>
  <c r="T460"/>
  <c r="R461"/>
  <c r="R460"/>
  <c r="P461"/>
  <c r="P460"/>
  <c r="BI456"/>
  <c r="BH456"/>
  <c r="BG456"/>
  <c r="BE456"/>
  <c r="T456"/>
  <c r="R456"/>
  <c r="P456"/>
  <c r="BI452"/>
  <c r="BH452"/>
  <c r="BG452"/>
  <c r="BE452"/>
  <c r="T452"/>
  <c r="R452"/>
  <c r="P452"/>
  <c r="BI448"/>
  <c r="BH448"/>
  <c r="BG448"/>
  <c r="BE448"/>
  <c r="T448"/>
  <c r="R448"/>
  <c r="P448"/>
  <c r="BI447"/>
  <c r="BH447"/>
  <c r="BG447"/>
  <c r="BE447"/>
  <c r="T447"/>
  <c r="R447"/>
  <c r="P447"/>
  <c r="BI445"/>
  <c r="BH445"/>
  <c r="BG445"/>
  <c r="BE445"/>
  <c r="T445"/>
  <c r="R445"/>
  <c r="P445"/>
  <c r="BI439"/>
  <c r="BH439"/>
  <c r="BG439"/>
  <c r="BE439"/>
  <c r="T439"/>
  <c r="R439"/>
  <c r="P439"/>
  <c r="BI433"/>
  <c r="BH433"/>
  <c r="BG433"/>
  <c r="BE433"/>
  <c r="T433"/>
  <c r="R433"/>
  <c r="P433"/>
  <c r="BI432"/>
  <c r="BH432"/>
  <c r="BG432"/>
  <c r="BE432"/>
  <c r="T432"/>
  <c r="R432"/>
  <c r="P432"/>
  <c r="BI430"/>
  <c r="BH430"/>
  <c r="BG430"/>
  <c r="BE430"/>
  <c r="T430"/>
  <c r="R430"/>
  <c r="P430"/>
  <c r="BI424"/>
  <c r="BH424"/>
  <c r="BG424"/>
  <c r="BE424"/>
  <c r="T424"/>
  <c r="R424"/>
  <c r="P424"/>
  <c r="BI419"/>
  <c r="BH419"/>
  <c r="BG419"/>
  <c r="BE419"/>
  <c r="T419"/>
  <c r="R419"/>
  <c r="P419"/>
  <c r="BI411"/>
  <c r="BH411"/>
  <c r="BG411"/>
  <c r="BE411"/>
  <c r="T411"/>
  <c r="R411"/>
  <c r="P411"/>
  <c r="BI407"/>
  <c r="BH407"/>
  <c r="BG407"/>
  <c r="BE407"/>
  <c r="T407"/>
  <c r="R407"/>
  <c r="P407"/>
  <c r="BI401"/>
  <c r="BH401"/>
  <c r="BG401"/>
  <c r="BE401"/>
  <c r="T401"/>
  <c r="R401"/>
  <c r="P401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84"/>
  <c r="BH384"/>
  <c r="BG384"/>
  <c r="BE384"/>
  <c r="T384"/>
  <c r="R384"/>
  <c r="P384"/>
  <c r="BI380"/>
  <c r="BH380"/>
  <c r="BG380"/>
  <c r="BE380"/>
  <c r="T380"/>
  <c r="R380"/>
  <c r="P380"/>
  <c r="BI370"/>
  <c r="BH370"/>
  <c r="BG370"/>
  <c r="BE370"/>
  <c r="T370"/>
  <c r="R370"/>
  <c r="P370"/>
  <c r="BI369"/>
  <c r="BH369"/>
  <c r="BG369"/>
  <c r="BE369"/>
  <c r="T369"/>
  <c r="R369"/>
  <c r="P369"/>
  <c r="BI356"/>
  <c r="BH356"/>
  <c r="BG356"/>
  <c r="BE356"/>
  <c r="T356"/>
  <c r="R356"/>
  <c r="P356"/>
  <c r="BI355"/>
  <c r="BH355"/>
  <c r="BG355"/>
  <c r="BE355"/>
  <c r="T355"/>
  <c r="R355"/>
  <c r="P355"/>
  <c r="BI351"/>
  <c r="BH351"/>
  <c r="BG351"/>
  <c r="BE351"/>
  <c r="T351"/>
  <c r="R351"/>
  <c r="P351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2"/>
  <c r="BH332"/>
  <c r="BG332"/>
  <c r="BE332"/>
  <c r="T332"/>
  <c r="R332"/>
  <c r="P332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0"/>
  <c r="BH310"/>
  <c r="BG310"/>
  <c r="BE310"/>
  <c r="T310"/>
  <c r="R310"/>
  <c r="P310"/>
  <c r="BI302"/>
  <c r="BH302"/>
  <c r="BG302"/>
  <c r="BE302"/>
  <c r="T302"/>
  <c r="R302"/>
  <c r="P302"/>
  <c r="BI301"/>
  <c r="BH301"/>
  <c r="BG301"/>
  <c r="BE301"/>
  <c r="T301"/>
  <c r="R301"/>
  <c r="P301"/>
  <c r="BI294"/>
  <c r="BH294"/>
  <c r="BG294"/>
  <c r="BE294"/>
  <c r="T294"/>
  <c r="R294"/>
  <c r="P294"/>
  <c r="BI287"/>
  <c r="BH287"/>
  <c r="BG287"/>
  <c r="BE287"/>
  <c r="T287"/>
  <c r="R287"/>
  <c r="P287"/>
  <c r="BI280"/>
  <c r="BH280"/>
  <c r="BG280"/>
  <c r="BE280"/>
  <c r="T280"/>
  <c r="R280"/>
  <c r="P280"/>
  <c r="BI276"/>
  <c r="BH276"/>
  <c r="BG276"/>
  <c r="BE276"/>
  <c r="T276"/>
  <c r="R276"/>
  <c r="P276"/>
  <c r="BI274"/>
  <c r="BH274"/>
  <c r="BG274"/>
  <c r="BE274"/>
  <c r="T274"/>
  <c r="R274"/>
  <c r="P274"/>
  <c r="BI270"/>
  <c r="BH270"/>
  <c r="BG270"/>
  <c r="BE270"/>
  <c r="T270"/>
  <c r="R270"/>
  <c r="P270"/>
  <c r="BI263"/>
  <c r="BH263"/>
  <c r="BG263"/>
  <c r="BE263"/>
  <c r="T263"/>
  <c r="R263"/>
  <c r="P263"/>
  <c r="BI255"/>
  <c r="BH255"/>
  <c r="BG255"/>
  <c r="BE255"/>
  <c r="T255"/>
  <c r="R255"/>
  <c r="P255"/>
  <c r="BI254"/>
  <c r="BH254"/>
  <c r="BG254"/>
  <c r="BE254"/>
  <c r="T254"/>
  <c r="R254"/>
  <c r="P254"/>
  <c r="BI248"/>
  <c r="BH248"/>
  <c r="BG248"/>
  <c r="BE248"/>
  <c r="T248"/>
  <c r="R248"/>
  <c r="P248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29"/>
  <c r="BH229"/>
  <c r="BG229"/>
  <c r="BE229"/>
  <c r="T229"/>
  <c r="R229"/>
  <c r="P229"/>
  <c r="BI223"/>
  <c r="BH223"/>
  <c r="BG223"/>
  <c r="BE223"/>
  <c r="T223"/>
  <c r="R223"/>
  <c r="P223"/>
  <c r="BI214"/>
  <c r="BH214"/>
  <c r="BG214"/>
  <c r="BE214"/>
  <c r="T214"/>
  <c r="R214"/>
  <c r="P214"/>
  <c r="BI206"/>
  <c r="BH206"/>
  <c r="BG206"/>
  <c r="BE206"/>
  <c r="T206"/>
  <c r="R206"/>
  <c r="P206"/>
  <c r="BI200"/>
  <c r="BH200"/>
  <c r="BG200"/>
  <c r="BE200"/>
  <c r="T200"/>
  <c r="R200"/>
  <c r="P200"/>
  <c r="BI194"/>
  <c r="BH194"/>
  <c r="BG194"/>
  <c r="BE194"/>
  <c r="T194"/>
  <c r="R194"/>
  <c r="P194"/>
  <c r="BI188"/>
  <c r="BH188"/>
  <c r="BG188"/>
  <c r="BE188"/>
  <c r="T188"/>
  <c r="R188"/>
  <c r="P188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4"/>
  <c r="BH174"/>
  <c r="BG174"/>
  <c r="BE174"/>
  <c r="T174"/>
  <c r="R174"/>
  <c r="P174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J140"/>
  <c r="F140"/>
  <c r="F138"/>
  <c r="E136"/>
  <c r="J93"/>
  <c r="F93"/>
  <c r="F91"/>
  <c r="E89"/>
  <c r="J26"/>
  <c r="E26"/>
  <c r="J141"/>
  <c r="J25"/>
  <c r="J20"/>
  <c r="E20"/>
  <c r="F94"/>
  <c r="J19"/>
  <c r="J14"/>
  <c r="J138"/>
  <c r="E7"/>
  <c r="E132"/>
  <c i="2" r="J39"/>
  <c r="J38"/>
  <c i="1" r="AY96"/>
  <c i="2" r="J37"/>
  <c i="1" r="AX96"/>
  <c i="2"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3"/>
  <c r="BH193"/>
  <c r="BG193"/>
  <c r="BE193"/>
  <c r="T193"/>
  <c r="R193"/>
  <c r="P193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0"/>
  <c r="BH180"/>
  <c r="BG180"/>
  <c r="BE180"/>
  <c r="T180"/>
  <c r="R180"/>
  <c r="P180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2"/>
  <c r="BH152"/>
  <c r="BG152"/>
  <c r="BE152"/>
  <c r="T152"/>
  <c r="R152"/>
  <c r="P152"/>
  <c r="BI148"/>
  <c r="BH148"/>
  <c r="BG148"/>
  <c r="BE148"/>
  <c r="T148"/>
  <c r="R148"/>
  <c r="P148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0"/>
  <c r="BH130"/>
  <c r="BG130"/>
  <c r="BE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115"/>
  <c i="1" r="L90"/>
  <c r="AM90"/>
  <c r="AM89"/>
  <c r="L89"/>
  <c r="AM87"/>
  <c r="L87"/>
  <c r="L85"/>
  <c r="L84"/>
  <c i="2" r="BK201"/>
  <c r="J185"/>
  <c r="J162"/>
  <c r="BK134"/>
  <c r="J193"/>
  <c r="J164"/>
  <c r="J152"/>
  <c r="BK135"/>
  <c r="J130"/>
  <c r="BK136"/>
  <c i="1" r="AS104"/>
  <c i="2" r="BK164"/>
  <c r="J147"/>
  <c i="1" r="AS107"/>
  <c i="3" r="BK721"/>
  <c r="BK702"/>
  <c r="BK686"/>
  <c r="J673"/>
  <c r="BK669"/>
  <c r="BK654"/>
  <c r="J640"/>
  <c r="BK624"/>
  <c r="J610"/>
  <c r="J588"/>
  <c r="J532"/>
  <c r="BK515"/>
  <c r="BK493"/>
  <c r="BK474"/>
  <c r="J452"/>
  <c r="BK432"/>
  <c r="J407"/>
  <c r="BK380"/>
  <c r="J346"/>
  <c r="J322"/>
  <c r="J276"/>
  <c r="J248"/>
  <c r="J188"/>
  <c r="J180"/>
  <c r="J147"/>
  <c r="J775"/>
  <c r="J768"/>
  <c r="BK733"/>
  <c r="J720"/>
  <c r="J688"/>
  <c r="J676"/>
  <c r="BK655"/>
  <c r="BK635"/>
  <c r="BK614"/>
  <c r="BK578"/>
  <c r="BK524"/>
  <c r="BK485"/>
  <c r="BK468"/>
  <c r="J419"/>
  <c r="J334"/>
  <c r="BK274"/>
  <c r="BK229"/>
  <c r="J158"/>
  <c r="BK768"/>
  <c r="BK744"/>
  <c r="J687"/>
  <c r="BK675"/>
  <c r="J664"/>
  <c r="J654"/>
  <c r="BK640"/>
  <c r="J629"/>
  <c r="J620"/>
  <c r="J556"/>
  <c r="J522"/>
  <c r="J497"/>
  <c r="J474"/>
  <c r="BK448"/>
  <c r="J430"/>
  <c r="BK393"/>
  <c r="J351"/>
  <c r="J302"/>
  <c r="BK276"/>
  <c r="J254"/>
  <c r="J229"/>
  <c r="J170"/>
  <c r="J744"/>
  <c r="BK710"/>
  <c r="J690"/>
  <c r="BK679"/>
  <c r="J655"/>
  <c r="BK631"/>
  <c r="BK618"/>
  <c r="BK609"/>
  <c r="BK584"/>
  <c r="J533"/>
  <c r="BK489"/>
  <c r="BK472"/>
  <c r="BK456"/>
  <c r="BK430"/>
  <c r="J370"/>
  <c r="J338"/>
  <c r="BK301"/>
  <c r="BK241"/>
  <c r="BK200"/>
  <c r="BK163"/>
  <c i="4" r="BK226"/>
  <c r="J217"/>
  <c r="BK209"/>
  <c r="BK198"/>
  <c r="J183"/>
  <c r="J165"/>
  <c r="BK137"/>
  <c r="BK240"/>
  <c r="J236"/>
  <c r="J230"/>
  <c r="BK218"/>
  <c r="J210"/>
  <c r="BK204"/>
  <c r="BK200"/>
  <c r="BK178"/>
  <c r="J172"/>
  <c r="BK242"/>
  <c r="BK237"/>
  <c r="BK229"/>
  <c r="J223"/>
  <c r="J219"/>
  <c r="BK202"/>
  <c r="BK177"/>
  <c r="J167"/>
  <c r="J150"/>
  <c r="J242"/>
  <c r="BK234"/>
  <c r="J226"/>
  <c r="J221"/>
  <c r="J214"/>
  <c r="J208"/>
  <c r="J198"/>
  <c r="BK144"/>
  <c r="J135"/>
  <c i="5" r="BK145"/>
  <c r="BK138"/>
  <c r="J135"/>
  <c r="BK139"/>
  <c r="J125"/>
  <c r="BK143"/>
  <c r="BK135"/>
  <c r="BK126"/>
  <c i="6" r="BK176"/>
  <c r="J170"/>
  <c r="J162"/>
  <c r="J156"/>
  <c r="BK149"/>
  <c r="BK143"/>
  <c r="BK135"/>
  <c r="J126"/>
  <c r="J179"/>
  <c r="BK166"/>
  <c r="BK159"/>
  <c r="J150"/>
  <c r="J141"/>
  <c r="J137"/>
  <c r="J169"/>
  <c r="J163"/>
  <c r="BK156"/>
  <c r="J146"/>
  <c r="BK139"/>
  <c r="J128"/>
  <c r="BK177"/>
  <c r="BK170"/>
  <c r="J161"/>
  <c r="BK147"/>
  <c r="BK134"/>
  <c i="7" r="J151"/>
  <c r="BK144"/>
  <c r="J127"/>
  <c r="BK163"/>
  <c r="J150"/>
  <c r="J126"/>
  <c r="BK152"/>
  <c r="BK142"/>
  <c r="BK136"/>
  <c r="BK167"/>
  <c r="BK153"/>
  <c r="BK146"/>
  <c r="BK139"/>
  <c r="BK128"/>
  <c i="8" r="BK139"/>
  <c r="BK134"/>
  <c r="J140"/>
  <c r="BK135"/>
  <c r="J128"/>
  <c r="BK132"/>
  <c r="BK136"/>
  <c i="9" r="BK127"/>
  <c r="J126"/>
  <c r="J130"/>
  <c r="J133"/>
  <c r="J128"/>
  <c i="10" r="J199"/>
  <c r="J182"/>
  <c r="BK158"/>
  <c r="BK141"/>
  <c r="BK199"/>
  <c r="BK189"/>
  <c r="J159"/>
  <c r="J146"/>
  <c r="BK202"/>
  <c r="J188"/>
  <c r="J181"/>
  <c r="J174"/>
  <c r="J155"/>
  <c r="J150"/>
  <c r="BK193"/>
  <c r="BK186"/>
  <c r="BK174"/>
  <c r="J162"/>
  <c r="BK159"/>
  <c r="BK150"/>
  <c r="BK138"/>
  <c i="11" r="BK149"/>
  <c r="BK142"/>
  <c r="J131"/>
  <c r="J155"/>
  <c r="J157"/>
  <c r="BK150"/>
  <c r="J143"/>
  <c r="BK131"/>
  <c r="BK144"/>
  <c r="BK128"/>
  <c i="12" r="J176"/>
  <c r="J172"/>
  <c r="J128"/>
  <c r="BK168"/>
  <c r="BK139"/>
  <c r="J164"/>
  <c r="J138"/>
  <c r="BK175"/>
  <c r="BK173"/>
  <c r="J154"/>
  <c r="BK143"/>
  <c i="13" r="J166"/>
  <c r="J132"/>
  <c r="J163"/>
  <c r="J143"/>
  <c r="BK166"/>
  <c r="J138"/>
  <c r="BK160"/>
  <c r="BK143"/>
  <c i="14" r="BK180"/>
  <c r="BK172"/>
  <c r="J137"/>
  <c r="J180"/>
  <c r="BK168"/>
  <c r="J153"/>
  <c r="BK136"/>
  <c r="BK167"/>
  <c r="J179"/>
  <c r="J167"/>
  <c r="J141"/>
  <c i="15" r="BK167"/>
  <c r="BK143"/>
  <c r="BK156"/>
  <c r="BK139"/>
  <c r="J169"/>
  <c r="BK152"/>
  <c r="BK128"/>
  <c r="J156"/>
  <c r="BK132"/>
  <c i="16" r="J169"/>
  <c r="BK134"/>
  <c r="J171"/>
  <c r="BK164"/>
  <c r="J139"/>
  <c r="BK175"/>
  <c r="J164"/>
  <c r="J141"/>
  <c r="J172"/>
  <c r="J155"/>
  <c i="2" r="J200"/>
  <c r="J180"/>
  <c r="J148"/>
  <c r="J201"/>
  <c r="BK187"/>
  <c r="BK161"/>
  <c r="BK143"/>
  <c r="BK200"/>
  <c r="BK139"/>
  <c r="J204"/>
  <c r="BK180"/>
  <c r="BK162"/>
  <c r="BK152"/>
  <c i="1" r="AS111"/>
  <c i="3" r="J710"/>
  <c r="BK700"/>
  <c r="BK676"/>
  <c r="J672"/>
  <c r="BK656"/>
  <c r="J637"/>
  <c r="BK629"/>
  <c r="J612"/>
  <c r="BK596"/>
  <c r="BK533"/>
  <c r="BK522"/>
  <c r="J513"/>
  <c r="BK483"/>
  <c r="BK461"/>
  <c r="J447"/>
  <c r="BK419"/>
  <c r="J397"/>
  <c r="BK369"/>
  <c r="BK342"/>
  <c r="BK318"/>
  <c r="BK270"/>
  <c r="BK239"/>
  <c r="BK194"/>
  <c r="BK165"/>
  <c r="BK779"/>
  <c r="BK773"/>
  <c r="J756"/>
  <c r="J731"/>
  <c r="BK716"/>
  <c r="BK684"/>
  <c r="BK674"/>
  <c r="J641"/>
  <c r="BK622"/>
  <c r="BK598"/>
  <c r="BK532"/>
  <c r="BK509"/>
  <c r="J468"/>
  <c r="J433"/>
  <c r="BK351"/>
  <c r="BK322"/>
  <c r="J294"/>
  <c r="J240"/>
  <c r="J165"/>
  <c r="BK769"/>
  <c r="J740"/>
  <c r="BK685"/>
  <c r="J669"/>
  <c r="BK660"/>
  <c r="J642"/>
  <c r="J635"/>
  <c r="BK592"/>
  <c r="J584"/>
  <c r="BK525"/>
  <c r="J501"/>
  <c r="BK478"/>
  <c r="BK470"/>
  <c r="BK433"/>
  <c r="BK411"/>
  <c r="J380"/>
  <c r="J310"/>
  <c r="J301"/>
  <c r="J274"/>
  <c r="J241"/>
  <c r="BK180"/>
  <c r="BK158"/>
  <c r="J716"/>
  <c r="J696"/>
  <c r="J684"/>
  <c r="J671"/>
  <c r="J652"/>
  <c r="J625"/>
  <c r="BK610"/>
  <c r="J590"/>
  <c r="BK538"/>
  <c r="BK497"/>
  <c r="J485"/>
  <c r="J466"/>
  <c r="BK445"/>
  <c r="BK397"/>
  <c r="BK355"/>
  <c r="BK310"/>
  <c r="J242"/>
  <c r="J206"/>
  <c r="BK183"/>
  <c r="BK162"/>
  <c i="4" r="BK219"/>
  <c r="BK215"/>
  <c r="J205"/>
  <c r="J185"/>
  <c r="BK167"/>
  <c r="J157"/>
  <c r="J131"/>
  <c r="BK239"/>
  <c r="BK235"/>
  <c r="J229"/>
  <c r="BK217"/>
  <c r="BK207"/>
  <c r="J203"/>
  <c r="BK199"/>
  <c r="J177"/>
  <c r="J170"/>
  <c r="J240"/>
  <c r="J234"/>
  <c r="BK230"/>
  <c r="J224"/>
  <c r="BK220"/>
  <c r="J209"/>
  <c r="BK183"/>
  <c r="BK170"/>
  <c r="J162"/>
  <c r="BK131"/>
  <c r="J239"/>
  <c r="BK227"/>
  <c r="BK223"/>
  <c r="J215"/>
  <c r="J211"/>
  <c r="J199"/>
  <c r="BK157"/>
  <c r="J137"/>
  <c i="5" r="BK144"/>
  <c r="J137"/>
  <c r="J144"/>
  <c r="BK136"/>
  <c r="BK147"/>
  <c r="J138"/>
  <c r="BK131"/>
  <c i="6" r="J177"/>
  <c r="J171"/>
  <c r="BK163"/>
  <c r="J157"/>
  <c r="J151"/>
  <c r="BK144"/>
  <c r="BK137"/>
  <c r="BK129"/>
  <c r="BK184"/>
  <c r="J167"/>
  <c r="BK160"/>
  <c r="J154"/>
  <c r="BK151"/>
  <c r="J147"/>
  <c r="J134"/>
  <c r="J166"/>
  <c r="J159"/>
  <c r="J152"/>
  <c r="J144"/>
  <c r="J138"/>
  <c r="BK126"/>
  <c r="J183"/>
  <c r="BK171"/>
  <c r="BK162"/>
  <c r="J148"/>
  <c r="BK136"/>
  <c r="BK128"/>
  <c i="7" r="J152"/>
  <c r="J146"/>
  <c r="J136"/>
  <c r="J168"/>
  <c r="J153"/>
  <c r="J138"/>
  <c r="J170"/>
  <c r="BK154"/>
  <c r="BK145"/>
  <c r="J140"/>
  <c r="BK168"/>
  <c r="BK151"/>
  <c r="J147"/>
  <c r="J141"/>
  <c i="8" r="BK140"/>
  <c r="J136"/>
  <c r="BK128"/>
  <c r="J138"/>
  <c r="BK131"/>
  <c r="BK126"/>
  <c r="J129"/>
  <c r="J135"/>
  <c r="J130"/>
  <c i="9" r="BK132"/>
  <c r="J125"/>
  <c r="BK129"/>
  <c r="J132"/>
  <c r="BK126"/>
  <c i="10" r="J200"/>
  <c r="BK187"/>
  <c r="BK156"/>
  <c r="J138"/>
  <c r="BK190"/>
  <c r="BK164"/>
  <c r="BK157"/>
  <c r="BK139"/>
  <c r="J195"/>
  <c r="J187"/>
  <c r="J176"/>
  <c r="J158"/>
  <c r="BK154"/>
  <c r="BK195"/>
  <c r="BK188"/>
  <c r="BK176"/>
  <c r="J166"/>
  <c r="J160"/>
  <c r="J154"/>
  <c r="J141"/>
  <c i="11" r="BK157"/>
  <c r="BK133"/>
  <c r="BK126"/>
  <c r="J154"/>
  <c r="J128"/>
  <c r="J149"/>
  <c r="J133"/>
  <c r="J150"/>
  <c r="BK130"/>
  <c i="12" r="BK177"/>
  <c r="BK154"/>
  <c r="BK176"/>
  <c r="J150"/>
  <c r="J168"/>
  <c r="BK159"/>
  <c r="BK132"/>
  <c r="BK174"/>
  <c r="J159"/>
  <c r="BK138"/>
  <c i="13" r="BK163"/>
  <c r="J128"/>
  <c r="BK164"/>
  <c r="BK152"/>
  <c r="BK128"/>
  <c r="J160"/>
  <c r="J139"/>
  <c r="J161"/>
  <c r="BK138"/>
  <c i="14" r="BK177"/>
  <c r="J166"/>
  <c r="BK129"/>
  <c r="BK178"/>
  <c r="BK162"/>
  <c r="BK176"/>
  <c r="J158"/>
  <c r="J176"/>
  <c r="BK166"/>
  <c r="J129"/>
  <c i="15" r="J163"/>
  <c r="J136"/>
  <c r="BK161"/>
  <c r="J147"/>
  <c r="J137"/>
  <c r="J164"/>
  <c r="J139"/>
  <c r="J165"/>
  <c i="16" r="BK167"/>
  <c r="J129"/>
  <c r="BK170"/>
  <c r="BK141"/>
  <c r="J133"/>
  <c r="BK169"/>
  <c r="BK155"/>
  <c i="2" r="BK206"/>
  <c r="J198"/>
  <c r="J159"/>
  <c i="1" r="AS95"/>
  <c i="2" r="BK147"/>
  <c r="J134"/>
  <c r="J191"/>
  <c r="J135"/>
  <c r="J206"/>
  <c r="BK185"/>
  <c r="J167"/>
  <c r="J160"/>
  <c r="J143"/>
  <c i="3" r="J746"/>
  <c r="BK731"/>
  <c r="BK720"/>
  <c r="BK688"/>
  <c r="J680"/>
  <c r="J670"/>
  <c r="J660"/>
  <c r="BK642"/>
  <c r="J631"/>
  <c r="J622"/>
  <c r="J605"/>
  <c r="J578"/>
  <c r="J528"/>
  <c r="J518"/>
  <c r="BK501"/>
  <c r="BK464"/>
  <c r="J448"/>
  <c r="J424"/>
  <c r="BK401"/>
  <c r="BK370"/>
  <c r="J355"/>
  <c r="J332"/>
  <c r="BK280"/>
  <c r="BK214"/>
  <c r="BK184"/>
  <c r="J163"/>
  <c r="BK775"/>
  <c r="J769"/>
  <c r="BK740"/>
  <c r="J727"/>
  <c r="J700"/>
  <c r="J679"/>
  <c r="BK671"/>
  <c r="J653"/>
  <c r="J633"/>
  <c r="J618"/>
  <c r="J592"/>
  <c r="J525"/>
  <c r="BK513"/>
  <c r="BK476"/>
  <c r="BK466"/>
  <c r="BK407"/>
  <c r="BK338"/>
  <c r="J318"/>
  <c r="J287"/>
  <c r="J263"/>
  <c r="J194"/>
  <c r="BK151"/>
  <c r="BK756"/>
  <c r="BK690"/>
  <c r="J678"/>
  <c r="BK672"/>
  <c r="J651"/>
  <c r="BK637"/>
  <c r="J627"/>
  <c r="BK590"/>
  <c r="BK569"/>
  <c r="J538"/>
  <c r="J515"/>
  <c r="J489"/>
  <c r="J476"/>
  <c r="J464"/>
  <c r="J432"/>
  <c r="J401"/>
  <c r="BK384"/>
  <c r="J342"/>
  <c r="BK294"/>
  <c r="BK263"/>
  <c r="BK242"/>
  <c r="BK223"/>
  <c r="J174"/>
  <c r="BK746"/>
  <c r="J702"/>
  <c r="J685"/>
  <c r="J656"/>
  <c r="J638"/>
  <c r="BK620"/>
  <c r="J596"/>
  <c r="J569"/>
  <c r="BK526"/>
  <c r="J493"/>
  <c r="BK481"/>
  <c r="J461"/>
  <c r="BK439"/>
  <c r="BK395"/>
  <c r="BK346"/>
  <c r="BK255"/>
  <c r="BK240"/>
  <c r="BK188"/>
  <c r="BK174"/>
  <c r="BK152"/>
  <c i="4" r="J218"/>
  <c r="BK212"/>
  <c r="BK201"/>
  <c r="BK174"/>
  <c r="J164"/>
  <c r="J146"/>
  <c r="BK128"/>
  <c r="J238"/>
  <c r="J232"/>
  <c r="J228"/>
  <c r="BK211"/>
  <c r="BK205"/>
  <c r="J201"/>
  <c r="BK194"/>
  <c r="J174"/>
  <c r="BK146"/>
  <c r="BK236"/>
  <c r="BK232"/>
  <c r="J225"/>
  <c r="BK221"/>
  <c r="BK214"/>
  <c r="J204"/>
  <c r="J178"/>
  <c r="BK168"/>
  <c r="J144"/>
  <c r="J129"/>
  <c r="J235"/>
  <c r="BK231"/>
  <c r="BK224"/>
  <c r="J216"/>
  <c r="J212"/>
  <c r="BK203"/>
  <c r="BK176"/>
  <c r="BK140"/>
  <c r="J128"/>
  <c i="5" r="J143"/>
  <c r="J134"/>
  <c r="J132"/>
  <c r="J126"/>
  <c r="BK142"/>
  <c r="J141"/>
  <c r="J140"/>
  <c r="J131"/>
  <c r="J127"/>
  <c r="BK125"/>
  <c r="J147"/>
  <c r="J145"/>
  <c r="BK141"/>
  <c r="BK132"/>
  <c r="BK140"/>
  <c r="BK134"/>
  <c r="BK127"/>
  <c i="6" r="BK179"/>
  <c r="J168"/>
  <c r="J160"/>
  <c r="J155"/>
  <c r="BK146"/>
  <c r="BK142"/>
  <c r="BK132"/>
  <c r="J186"/>
  <c r="BK168"/>
  <c r="J164"/>
  <c r="BK155"/>
  <c r="BK152"/>
  <c r="J149"/>
  <c r="BK140"/>
  <c r="BK131"/>
  <c r="BK165"/>
  <c r="J158"/>
  <c r="BK141"/>
  <c r="J136"/>
  <c r="BK186"/>
  <c r="J176"/>
  <c r="BK164"/>
  <c r="BK150"/>
  <c r="J140"/>
  <c r="J129"/>
  <c i="7" r="BK170"/>
  <c r="J149"/>
  <c r="J143"/>
  <c r="J134"/>
  <c r="J155"/>
  <c r="BK140"/>
  <c r="J132"/>
  <c r="J167"/>
  <c r="BK149"/>
  <c r="J144"/>
  <c r="BK127"/>
  <c r="J163"/>
  <c r="BK148"/>
  <c r="BK143"/>
  <c r="BK134"/>
  <c i="8" r="J137"/>
  <c r="J131"/>
  <c r="J134"/>
  <c r="BK127"/>
  <c r="BK130"/>
  <c r="BK133"/>
  <c r="J126"/>
  <c i="9" r="BK128"/>
  <c r="BK130"/>
  <c r="J131"/>
  <c r="BK134"/>
  <c r="J129"/>
  <c i="10" r="J202"/>
  <c r="J193"/>
  <c r="J164"/>
  <c r="BK146"/>
  <c r="BK134"/>
  <c r="BK166"/>
  <c r="BK162"/>
  <c r="BK153"/>
  <c r="J132"/>
  <c r="J189"/>
  <c r="J186"/>
  <c r="J173"/>
  <c r="J157"/>
  <c r="BK151"/>
  <c r="BK200"/>
  <c r="J190"/>
  <c r="BK181"/>
  <c r="BK172"/>
  <c r="BK161"/>
  <c r="BK155"/>
  <c r="BK144"/>
  <c r="BK132"/>
  <c i="11" r="BK146"/>
  <c r="J132"/>
  <c r="BK156"/>
  <c r="J144"/>
  <c r="BK127"/>
  <c r="BK154"/>
  <c r="BK132"/>
  <c r="J129"/>
  <c r="J142"/>
  <c i="12" r="BK179"/>
  <c r="J173"/>
  <c r="J139"/>
  <c r="J175"/>
  <c r="BK164"/>
  <c r="BK128"/>
  <c r="J143"/>
  <c r="J146"/>
  <c i="13" r="J164"/>
  <c r="J146"/>
  <c r="BK165"/>
  <c r="BK139"/>
  <c r="BK161"/>
  <c r="BK144"/>
  <c r="J165"/>
  <c r="BK150"/>
  <c i="14" r="BK179"/>
  <c r="J168"/>
  <c r="J136"/>
  <c r="J172"/>
  <c r="BK142"/>
  <c r="J178"/>
  <c r="J162"/>
  <c r="BK141"/>
  <c r="J174"/>
  <c r="J144"/>
  <c i="15" r="BK169"/>
  <c r="J161"/>
  <c r="J132"/>
  <c r="J143"/>
  <c r="J166"/>
  <c r="BK147"/>
  <c i="16" r="J175"/>
  <c r="J138"/>
  <c r="J167"/>
  <c r="BK163"/>
  <c r="J134"/>
  <c r="BK172"/>
  <c r="J163"/>
  <c r="J150"/>
  <c r="J173"/>
  <c r="BK159"/>
  <c i="2" r="BK204"/>
  <c r="BK191"/>
  <c r="BK167"/>
  <c r="J136"/>
  <c r="BK198"/>
  <c r="J171"/>
  <c r="BK159"/>
  <c r="BK148"/>
  <c r="BK193"/>
  <c r="BK160"/>
  <c r="BK130"/>
  <c r="J187"/>
  <c r="BK171"/>
  <c r="J161"/>
  <c r="J139"/>
  <c i="3" r="J733"/>
  <c r="BK725"/>
  <c r="J706"/>
  <c r="BK687"/>
  <c r="J675"/>
  <c r="BK664"/>
  <c r="BK653"/>
  <c r="BK633"/>
  <c r="J614"/>
  <c r="J598"/>
  <c r="J539"/>
  <c r="J526"/>
  <c r="J505"/>
  <c r="J481"/>
  <c r="J456"/>
  <c r="J445"/>
  <c r="J411"/>
  <c r="J384"/>
  <c r="BK356"/>
  <c r="BK334"/>
  <c r="BK287"/>
  <c r="BK254"/>
  <c r="BK206"/>
  <c r="J183"/>
  <c r="J151"/>
  <c r="J779"/>
  <c r="J773"/>
  <c r="J755"/>
  <c r="J725"/>
  <c r="BK696"/>
  <c r="BK678"/>
  <c r="BK670"/>
  <c r="BK651"/>
  <c r="BK625"/>
  <c r="J609"/>
  <c r="BK528"/>
  <c r="BK518"/>
  <c r="J483"/>
  <c r="J470"/>
  <c r="BK447"/>
  <c r="J393"/>
  <c r="BK332"/>
  <c r="BK302"/>
  <c r="J270"/>
  <c r="J214"/>
  <c r="J162"/>
  <c r="BK147"/>
  <c r="BK755"/>
  <c r="BK727"/>
  <c r="BK680"/>
  <c r="BK673"/>
  <c r="BK652"/>
  <c r="BK638"/>
  <c r="J624"/>
  <c r="BK588"/>
  <c r="BK539"/>
  <c r="J524"/>
  <c r="BK505"/>
  <c r="BK487"/>
  <c r="J472"/>
  <c r="J439"/>
  <c r="J395"/>
  <c r="J356"/>
  <c r="BK326"/>
  <c r="J280"/>
  <c r="J255"/>
  <c r="J239"/>
  <c r="J200"/>
  <c r="J152"/>
  <c r="J721"/>
  <c r="BK706"/>
  <c r="J686"/>
  <c r="J674"/>
  <c r="BK641"/>
  <c r="BK627"/>
  <c r="BK612"/>
  <c r="BK605"/>
  <c r="BK556"/>
  <c r="J509"/>
  <c r="J487"/>
  <c r="J478"/>
  <c r="BK452"/>
  <c r="BK424"/>
  <c r="J369"/>
  <c r="J326"/>
  <c r="BK248"/>
  <c r="J223"/>
  <c r="J184"/>
  <c r="BK170"/>
  <c i="4" r="J227"/>
  <c r="BK216"/>
  <c r="BK210"/>
  <c r="J200"/>
  <c r="J168"/>
  <c r="BK162"/>
  <c r="J140"/>
  <c r="BK241"/>
  <c r="J237"/>
  <c r="J231"/>
  <c r="BK222"/>
  <c r="BK208"/>
  <c r="J202"/>
  <c r="J176"/>
  <c r="BK164"/>
  <c r="BK238"/>
  <c r="BK233"/>
  <c r="BK228"/>
  <c r="J222"/>
  <c r="J213"/>
  <c r="J194"/>
  <c r="BK172"/>
  <c r="BK165"/>
  <c r="BK135"/>
  <c r="J241"/>
  <c r="J233"/>
  <c r="BK225"/>
  <c r="J220"/>
  <c r="BK213"/>
  <c r="J207"/>
  <c r="BK185"/>
  <c r="BK150"/>
  <c r="BK129"/>
  <c i="5" r="J139"/>
  <c r="J136"/>
  <c r="J146"/>
  <c r="J142"/>
  <c r="BK133"/>
  <c r="BK146"/>
  <c r="BK137"/>
  <c r="J133"/>
  <c i="6" r="BK183"/>
  <c r="BK175"/>
  <c r="BK167"/>
  <c r="BK158"/>
  <c r="BK154"/>
  <c r="BK145"/>
  <c r="BK138"/>
  <c r="J131"/>
  <c r="BK178"/>
  <c r="J165"/>
  <c r="BK157"/>
  <c r="J153"/>
  <c r="J145"/>
  <c r="J139"/>
  <c r="J178"/>
  <c r="BK161"/>
  <c r="BK148"/>
  <c r="J142"/>
  <c r="J135"/>
  <c r="J184"/>
  <c r="J175"/>
  <c r="BK169"/>
  <c r="BK153"/>
  <c r="J143"/>
  <c r="J132"/>
  <c i="7" r="J154"/>
  <c r="BK147"/>
  <c r="J142"/>
  <c r="BK126"/>
  <c r="BK156"/>
  <c r="J139"/>
  <c r="J128"/>
  <c r="J156"/>
  <c r="J148"/>
  <c r="BK141"/>
  <c r="BK132"/>
  <c r="BK155"/>
  <c r="BK150"/>
  <c r="J145"/>
  <c r="BK138"/>
  <c i="8" r="BK142"/>
  <c r="BK138"/>
  <c r="J133"/>
  <c r="J127"/>
  <c r="BK137"/>
  <c r="BK129"/>
  <c r="J142"/>
  <c r="J139"/>
  <c r="J132"/>
  <c i="9" r="J134"/>
  <c r="BK131"/>
  <c r="BK133"/>
  <c r="J127"/>
  <c r="BK125"/>
  <c i="10" r="J194"/>
  <c r="J172"/>
  <c r="J151"/>
  <c r="J139"/>
  <c r="BK194"/>
  <c r="BK165"/>
  <c r="J161"/>
  <c r="BK149"/>
  <c r="BK160"/>
  <c r="J153"/>
  <c r="J144"/>
  <c r="BK182"/>
  <c r="BK173"/>
  <c r="J165"/>
  <c r="J156"/>
  <c r="J149"/>
  <c r="J134"/>
  <c i="11" r="J156"/>
  <c r="J134"/>
  <c r="J127"/>
  <c r="BK129"/>
  <c r="BK155"/>
  <c r="J146"/>
  <c r="BK134"/>
  <c r="J130"/>
  <c r="BK143"/>
  <c r="J126"/>
  <c i="12" r="J174"/>
  <c r="BK146"/>
  <c r="J179"/>
  <c r="BK144"/>
  <c r="J144"/>
  <c r="J177"/>
  <c r="BK172"/>
  <c r="BK150"/>
  <c r="J132"/>
  <c i="13" r="BK157"/>
  <c r="BK168"/>
  <c r="J157"/>
  <c r="BK146"/>
  <c r="J168"/>
  <c r="J150"/>
  <c r="BK132"/>
  <c r="J152"/>
  <c r="J144"/>
  <c i="14" r="J182"/>
  <c r="J175"/>
  <c r="J142"/>
  <c r="BK182"/>
  <c r="J177"/>
  <c r="BK158"/>
  <c r="BK137"/>
  <c r="BK174"/>
  <c r="BK144"/>
  <c r="BK175"/>
  <c r="BK153"/>
  <c i="15" r="BK165"/>
  <c r="BK137"/>
  <c r="BK166"/>
  <c r="J152"/>
  <c r="J128"/>
  <c r="BK163"/>
  <c r="J167"/>
  <c r="BK164"/>
  <c r="BK136"/>
  <c i="16" r="BK171"/>
  <c r="BK150"/>
  <c r="BK173"/>
  <c r="J165"/>
  <c r="BK138"/>
  <c r="BK129"/>
  <c r="J170"/>
  <c r="J159"/>
  <c r="BK139"/>
  <c r="BK165"/>
  <c r="BK133"/>
  <c i="2" l="1" r="T129"/>
  <c r="P138"/>
  <c r="R166"/>
  <c r="BK197"/>
  <c r="J197"/>
  <c r="J104"/>
  <c r="R203"/>
  <c i="3" r="BK146"/>
  <c r="R169"/>
  <c r="P222"/>
  <c r="T269"/>
  <c r="BK333"/>
  <c r="J333"/>
  <c r="J104"/>
  <c r="P350"/>
  <c r="R423"/>
  <c r="R463"/>
  <c r="T486"/>
  <c r="R523"/>
  <c r="BK527"/>
  <c r="J527"/>
  <c r="J112"/>
  <c r="P613"/>
  <c r="P621"/>
  <c r="R630"/>
  <c r="P639"/>
  <c r="P689"/>
  <c r="P701"/>
  <c r="P726"/>
  <c r="P732"/>
  <c r="P745"/>
  <c r="P774"/>
  <c i="4" r="T127"/>
  <c r="T136"/>
  <c r="BK184"/>
  <c r="J184"/>
  <c r="J102"/>
  <c r="BK206"/>
  <c r="J206"/>
  <c r="J103"/>
  <c i="5" r="T124"/>
  <c r="T123"/>
  <c r="T122"/>
  <c i="6" r="R125"/>
  <c r="R124"/>
  <c r="R123"/>
  <c i="7" r="R125"/>
  <c r="R124"/>
  <c r="R123"/>
  <c i="8" r="BK125"/>
  <c r="J125"/>
  <c r="J100"/>
  <c i="9" r="R124"/>
  <c r="R123"/>
  <c r="R122"/>
  <c i="10" r="R131"/>
  <c r="R130"/>
  <c r="P148"/>
  <c r="P175"/>
  <c i="11" r="T125"/>
  <c r="T145"/>
  <c i="12" r="P127"/>
  <c r="BK163"/>
  <c r="J163"/>
  <c r="J102"/>
  <c i="13" r="BK127"/>
  <c r="J127"/>
  <c r="J100"/>
  <c r="R159"/>
  <c i="14" r="BK128"/>
  <c r="J128"/>
  <c r="J100"/>
  <c r="P157"/>
  <c r="P173"/>
  <c i="15" r="P127"/>
  <c r="BK151"/>
  <c r="J151"/>
  <c r="J101"/>
  <c r="BK160"/>
  <c r="J160"/>
  <c r="J102"/>
  <c i="16" r="P128"/>
  <c r="BK154"/>
  <c r="J154"/>
  <c r="J102"/>
  <c r="BK168"/>
  <c r="J168"/>
  <c r="J103"/>
  <c i="2" r="BK129"/>
  <c r="J129"/>
  <c r="J100"/>
  <c r="T138"/>
  <c r="P166"/>
  <c r="T197"/>
  <c r="P203"/>
  <c i="3" r="T146"/>
  <c r="BK169"/>
  <c r="J169"/>
  <c r="J101"/>
  <c r="T222"/>
  <c r="R269"/>
  <c r="P333"/>
  <c r="BK350"/>
  <c r="J350"/>
  <c r="J105"/>
  <c r="BK423"/>
  <c r="J423"/>
  <c r="J106"/>
  <c r="BK463"/>
  <c r="J463"/>
  <c r="J109"/>
  <c r="P486"/>
  <c r="BK523"/>
  <c r="J523"/>
  <c r="J111"/>
  <c r="R527"/>
  <c r="T613"/>
  <c r="T621"/>
  <c r="T630"/>
  <c r="T639"/>
  <c r="T689"/>
  <c r="R701"/>
  <c r="R726"/>
  <c r="R732"/>
  <c r="R745"/>
  <c r="R774"/>
  <c i="4" r="P127"/>
  <c r="P136"/>
  <c r="T184"/>
  <c r="P206"/>
  <c i="5" r="BK124"/>
  <c r="J124"/>
  <c r="J100"/>
  <c i="6" r="P125"/>
  <c r="P124"/>
  <c r="P123"/>
  <c i="1" r="AU100"/>
  <c i="7" r="P125"/>
  <c r="P124"/>
  <c r="P123"/>
  <c i="1" r="AU101"/>
  <c i="8" r="R125"/>
  <c r="R124"/>
  <c r="R123"/>
  <c i="9" r="P124"/>
  <c r="P123"/>
  <c r="P122"/>
  <c i="1" r="AU103"/>
  <c i="10" r="BK131"/>
  <c r="J131"/>
  <c r="J100"/>
  <c r="T148"/>
  <c r="T147"/>
  <c r="T175"/>
  <c i="11" r="R125"/>
  <c r="R145"/>
  <c i="12" r="BK127"/>
  <c r="R163"/>
  <c i="13" r="T127"/>
  <c r="T126"/>
  <c r="T125"/>
  <c r="T159"/>
  <c i="14" r="T128"/>
  <c r="BK157"/>
  <c r="J157"/>
  <c r="J102"/>
  <c r="R173"/>
  <c i="15" r="T127"/>
  <c r="R151"/>
  <c r="P160"/>
  <c i="16" r="T128"/>
  <c r="T154"/>
  <c r="R168"/>
  <c i="2" r="R129"/>
  <c r="BK138"/>
  <c r="J138"/>
  <c r="J101"/>
  <c r="BK166"/>
  <c r="BK165"/>
  <c r="J165"/>
  <c r="J102"/>
  <c r="P197"/>
  <c r="BK203"/>
  <c r="J203"/>
  <c r="J105"/>
  <c i="3" r="R146"/>
  <c r="P169"/>
  <c r="BK222"/>
  <c r="J222"/>
  <c r="J102"/>
  <c r="BK269"/>
  <c r="J269"/>
  <c r="J103"/>
  <c r="R333"/>
  <c r="T350"/>
  <c r="T423"/>
  <c r="P463"/>
  <c r="R486"/>
  <c r="T523"/>
  <c r="P527"/>
  <c r="BK613"/>
  <c r="J613"/>
  <c r="J113"/>
  <c r="BK621"/>
  <c r="J621"/>
  <c r="J114"/>
  <c r="BK630"/>
  <c r="J630"/>
  <c r="J115"/>
  <c r="BK639"/>
  <c r="J639"/>
  <c r="J116"/>
  <c r="BK689"/>
  <c r="J689"/>
  <c r="J117"/>
  <c r="BK701"/>
  <c r="J701"/>
  <c r="J118"/>
  <c r="BK726"/>
  <c r="J726"/>
  <c r="J119"/>
  <c r="BK732"/>
  <c r="J732"/>
  <c r="J120"/>
  <c r="BK745"/>
  <c r="J745"/>
  <c r="J121"/>
  <c r="BK774"/>
  <c r="J774"/>
  <c r="J122"/>
  <c r="T774"/>
  <c i="4" r="R127"/>
  <c r="R136"/>
  <c r="P184"/>
  <c r="T206"/>
  <c i="5" r="R124"/>
  <c r="R123"/>
  <c r="R122"/>
  <c i="6" r="BK125"/>
  <c r="J125"/>
  <c r="J100"/>
  <c i="7" r="T125"/>
  <c r="T124"/>
  <c r="T123"/>
  <c i="8" r="P125"/>
  <c r="P124"/>
  <c r="P123"/>
  <c i="1" r="AU102"/>
  <c i="9" r="T124"/>
  <c r="T123"/>
  <c r="T122"/>
  <c i="10" r="T131"/>
  <c r="T130"/>
  <c r="T129"/>
  <c r="R148"/>
  <c r="BK175"/>
  <c r="J175"/>
  <c r="J106"/>
  <c i="11" r="P125"/>
  <c r="P145"/>
  <c i="12" r="R127"/>
  <c r="R126"/>
  <c r="R125"/>
  <c r="T163"/>
  <c i="13" r="R127"/>
  <c r="R126"/>
  <c r="R125"/>
  <c r="P159"/>
  <c i="14" r="R128"/>
  <c r="T157"/>
  <c r="T173"/>
  <c i="15" r="R127"/>
  <c r="R126"/>
  <c r="R125"/>
  <c r="P151"/>
  <c r="R160"/>
  <c i="16" r="BK128"/>
  <c r="R154"/>
  <c r="T168"/>
  <c i="2" r="P129"/>
  <c r="P128"/>
  <c r="R138"/>
  <c r="T166"/>
  <c r="T165"/>
  <c r="R197"/>
  <c r="T203"/>
  <c i="3" r="P146"/>
  <c r="T169"/>
  <c r="R222"/>
  <c r="P269"/>
  <c r="T333"/>
  <c r="R350"/>
  <c r="P423"/>
  <c r="T463"/>
  <c r="BK486"/>
  <c r="J486"/>
  <c r="J110"/>
  <c r="P523"/>
  <c r="T527"/>
  <c r="R613"/>
  <c r="R621"/>
  <c r="P630"/>
  <c r="R639"/>
  <c r="R689"/>
  <c r="T701"/>
  <c r="T726"/>
  <c r="T732"/>
  <c r="T745"/>
  <c i="4" r="BK127"/>
  <c r="J127"/>
  <c r="J100"/>
  <c r="BK136"/>
  <c r="J136"/>
  <c r="J101"/>
  <c r="R184"/>
  <c r="R206"/>
  <c i="5" r="P124"/>
  <c r="P123"/>
  <c r="P122"/>
  <c i="1" r="AU99"/>
  <c i="6" r="T125"/>
  <c r="T124"/>
  <c r="T123"/>
  <c i="7" r="BK125"/>
  <c r="J125"/>
  <c r="J100"/>
  <c i="8" r="T125"/>
  <c r="T124"/>
  <c r="T123"/>
  <c i="9" r="BK124"/>
  <c r="BK123"/>
  <c r="J123"/>
  <c r="J99"/>
  <c i="10" r="P131"/>
  <c r="P130"/>
  <c r="BK148"/>
  <c r="J148"/>
  <c r="J105"/>
  <c r="R175"/>
  <c i="11" r="BK125"/>
  <c r="J125"/>
  <c r="J100"/>
  <c r="BK145"/>
  <c r="J145"/>
  <c r="J101"/>
  <c i="12" r="T127"/>
  <c r="T126"/>
  <c r="T125"/>
  <c r="P163"/>
  <c i="13" r="P127"/>
  <c r="P126"/>
  <c r="P125"/>
  <c i="1" r="AU109"/>
  <c i="13" r="BK159"/>
  <c r="J159"/>
  <c r="J102"/>
  <c i="14" r="P128"/>
  <c r="P127"/>
  <c r="P126"/>
  <c i="1" r="AU110"/>
  <c i="14" r="R157"/>
  <c r="BK173"/>
  <c r="J173"/>
  <c r="J103"/>
  <c i="15" r="BK127"/>
  <c r="J127"/>
  <c r="J100"/>
  <c r="T151"/>
  <c r="T160"/>
  <c i="16" r="R128"/>
  <c r="R127"/>
  <c r="R126"/>
  <c r="P154"/>
  <c r="P168"/>
  <c i="3" r="BK460"/>
  <c r="J460"/>
  <c r="J107"/>
  <c i="8" r="BK141"/>
  <c r="J141"/>
  <c r="J101"/>
  <c i="10" r="BK145"/>
  <c r="J145"/>
  <c r="J103"/>
  <c r="BK201"/>
  <c r="J201"/>
  <c r="J107"/>
  <c i="12" r="BK178"/>
  <c r="J178"/>
  <c r="J103"/>
  <c i="13" r="BK156"/>
  <c r="J156"/>
  <c r="J101"/>
  <c i="14" r="BK181"/>
  <c r="J181"/>
  <c r="J104"/>
  <c i="15" r="BK168"/>
  <c r="J168"/>
  <c r="J103"/>
  <c i="6" r="BK185"/>
  <c r="J185"/>
  <c r="J101"/>
  <c i="12" r="BK158"/>
  <c r="J158"/>
  <c r="J101"/>
  <c i="16" r="BK149"/>
  <c r="J149"/>
  <c r="J101"/>
  <c i="7" r="BK169"/>
  <c r="J169"/>
  <c r="J101"/>
  <c i="10" r="BK140"/>
  <c r="J140"/>
  <c r="J101"/>
  <c r="BK143"/>
  <c r="J143"/>
  <c r="J102"/>
  <c i="13" r="BK167"/>
  <c r="J167"/>
  <c r="J103"/>
  <c i="14" r="BK152"/>
  <c r="J152"/>
  <c r="J101"/>
  <c i="16" r="BK174"/>
  <c r="J174"/>
  <c r="J104"/>
  <c i="15" r="BK126"/>
  <c r="J126"/>
  <c r="J99"/>
  <c i="16" r="E85"/>
  <c r="J94"/>
  <c r="BF133"/>
  <c r="BF139"/>
  <c r="BF169"/>
  <c r="BF172"/>
  <c r="F94"/>
  <c r="J120"/>
  <c r="BF134"/>
  <c r="BF150"/>
  <c r="BF159"/>
  <c r="BF163"/>
  <c r="BF167"/>
  <c r="BF129"/>
  <c r="BF138"/>
  <c r="BF155"/>
  <c r="BF164"/>
  <c r="BF165"/>
  <c r="BF170"/>
  <c r="BF171"/>
  <c r="BF175"/>
  <c r="BF141"/>
  <c r="BF173"/>
  <c i="15" r="E113"/>
  <c r="J119"/>
  <c r="F122"/>
  <c r="BF136"/>
  <c r="BF152"/>
  <c r="J94"/>
  <c r="BF139"/>
  <c r="BF163"/>
  <c r="BF164"/>
  <c r="BF128"/>
  <c r="BF132"/>
  <c r="BF137"/>
  <c r="BF143"/>
  <c r="BF147"/>
  <c r="BF161"/>
  <c r="BF165"/>
  <c r="BF156"/>
  <c r="BF166"/>
  <c r="BF167"/>
  <c r="BF169"/>
  <c i="14" r="J94"/>
  <c r="BF141"/>
  <c r="BF144"/>
  <c r="BF166"/>
  <c r="BF172"/>
  <c r="BF175"/>
  <c r="BF177"/>
  <c r="BF178"/>
  <c r="J91"/>
  <c r="F123"/>
  <c r="BF158"/>
  <c r="BF162"/>
  <c r="BF168"/>
  <c r="E114"/>
  <c r="BF137"/>
  <c r="BF153"/>
  <c r="BF176"/>
  <c r="BF180"/>
  <c r="BF182"/>
  <c r="BF129"/>
  <c r="BF136"/>
  <c r="BF142"/>
  <c r="BF167"/>
  <c r="BF174"/>
  <c r="BF179"/>
  <c i="13" r="J91"/>
  <c r="E113"/>
  <c r="J122"/>
  <c r="BF128"/>
  <c r="BF150"/>
  <c r="BF160"/>
  <c i="12" r="J127"/>
  <c r="J100"/>
  <c i="13" r="F94"/>
  <c r="BF132"/>
  <c r="BF138"/>
  <c r="BF139"/>
  <c r="BF144"/>
  <c r="BF146"/>
  <c r="BF164"/>
  <c r="BF166"/>
  <c r="BF143"/>
  <c r="BF161"/>
  <c r="BF168"/>
  <c r="BF152"/>
  <c r="BF157"/>
  <c r="BF163"/>
  <c r="BF165"/>
  <c i="12" r="E113"/>
  <c r="J122"/>
  <c r="BF128"/>
  <c r="BF139"/>
  <c r="BF144"/>
  <c r="BF150"/>
  <c r="F122"/>
  <c r="BF143"/>
  <c r="BF154"/>
  <c r="BF159"/>
  <c r="BF173"/>
  <c r="BF175"/>
  <c r="BF176"/>
  <c r="J91"/>
  <c r="BF132"/>
  <c r="BF164"/>
  <c r="BF174"/>
  <c r="BF177"/>
  <c r="BF138"/>
  <c r="BF146"/>
  <c r="BF168"/>
  <c r="BF172"/>
  <c r="BF179"/>
  <c i="11" r="J117"/>
  <c r="BF149"/>
  <c r="E85"/>
  <c r="J94"/>
  <c r="BF127"/>
  <c r="BF129"/>
  <c r="BF132"/>
  <c r="BF133"/>
  <c r="BF154"/>
  <c r="BF156"/>
  <c r="BF157"/>
  <c r="F120"/>
  <c r="BF128"/>
  <c r="BF142"/>
  <c r="BF144"/>
  <c r="BF146"/>
  <c r="BF150"/>
  <c r="BF126"/>
  <c r="BF130"/>
  <c r="BF131"/>
  <c r="BF134"/>
  <c r="BF143"/>
  <c r="BF155"/>
  <c i="9" r="BK122"/>
  <c r="J122"/>
  <c r="J124"/>
  <c r="J100"/>
  <c i="10" r="BF139"/>
  <c r="BF153"/>
  <c r="BF155"/>
  <c r="BF159"/>
  <c r="BF164"/>
  <c r="BF165"/>
  <c r="BF172"/>
  <c r="BF176"/>
  <c r="BF189"/>
  <c r="BF190"/>
  <c r="BF202"/>
  <c r="J94"/>
  <c r="F126"/>
  <c r="BF134"/>
  <c r="BF141"/>
  <c r="BF146"/>
  <c r="BF154"/>
  <c r="BF156"/>
  <c r="BF157"/>
  <c r="BF158"/>
  <c r="BF173"/>
  <c r="BF174"/>
  <c r="BF182"/>
  <c r="BF193"/>
  <c r="BF195"/>
  <c r="E85"/>
  <c r="BF132"/>
  <c r="BF150"/>
  <c r="BF151"/>
  <c r="BF160"/>
  <c r="BF161"/>
  <c r="BF186"/>
  <c r="BF188"/>
  <c r="J91"/>
  <c r="BF138"/>
  <c r="BF144"/>
  <c r="BF149"/>
  <c r="BF162"/>
  <c r="BF166"/>
  <c r="BF181"/>
  <c r="BF187"/>
  <c r="BF194"/>
  <c r="BF199"/>
  <c r="BF200"/>
  <c i="9" r="E85"/>
  <c r="BF129"/>
  <c r="BF133"/>
  <c r="J94"/>
  <c r="J116"/>
  <c r="F119"/>
  <c r="BF130"/>
  <c r="BF131"/>
  <c r="BF134"/>
  <c r="BF126"/>
  <c r="BF127"/>
  <c r="BF125"/>
  <c r="BF128"/>
  <c r="BF132"/>
  <c i="8" r="E85"/>
  <c r="F120"/>
  <c r="BF129"/>
  <c r="BF131"/>
  <c r="BF134"/>
  <c r="BF135"/>
  <c r="BF140"/>
  <c r="BF127"/>
  <c r="BF128"/>
  <c r="BF139"/>
  <c r="J91"/>
  <c r="BF133"/>
  <c r="BF137"/>
  <c r="BF138"/>
  <c r="J94"/>
  <c r="BF126"/>
  <c r="BF130"/>
  <c r="BF132"/>
  <c r="BF136"/>
  <c r="BF142"/>
  <c i="7" r="F94"/>
  <c r="J117"/>
  <c r="BF140"/>
  <c r="BF141"/>
  <c r="BF143"/>
  <c r="BF144"/>
  <c r="BF146"/>
  <c r="BF147"/>
  <c r="BF153"/>
  <c r="BF156"/>
  <c r="E85"/>
  <c r="J120"/>
  <c r="BF127"/>
  <c r="BF139"/>
  <c r="BF155"/>
  <c r="BF168"/>
  <c r="BF128"/>
  <c r="BF136"/>
  <c r="BF138"/>
  <c r="BF142"/>
  <c r="BF149"/>
  <c r="BF126"/>
  <c r="BF132"/>
  <c r="BF134"/>
  <c r="BF145"/>
  <c r="BF148"/>
  <c r="BF150"/>
  <c r="BF151"/>
  <c r="BF152"/>
  <c r="BF154"/>
  <c r="BF163"/>
  <c r="BF167"/>
  <c r="BF170"/>
  <c i="6" r="F94"/>
  <c r="BF128"/>
  <c r="BF135"/>
  <c r="BF139"/>
  <c r="BF142"/>
  <c r="BF147"/>
  <c r="BF152"/>
  <c r="BF159"/>
  <c r="BF160"/>
  <c r="BF161"/>
  <c r="BF178"/>
  <c r="BF179"/>
  <c r="BF183"/>
  <c r="BF184"/>
  <c r="BF186"/>
  <c r="E85"/>
  <c r="BF131"/>
  <c r="BF137"/>
  <c r="BF138"/>
  <c r="BF141"/>
  <c r="BF146"/>
  <c r="BF155"/>
  <c r="BF157"/>
  <c r="BF158"/>
  <c r="BF168"/>
  <c r="BF171"/>
  <c r="BF175"/>
  <c r="BF176"/>
  <c r="J94"/>
  <c r="J117"/>
  <c r="BF126"/>
  <c r="BF132"/>
  <c r="BF134"/>
  <c r="BF136"/>
  <c r="BF140"/>
  <c r="BF144"/>
  <c r="BF145"/>
  <c r="BF148"/>
  <c r="BF149"/>
  <c r="BF151"/>
  <c r="BF153"/>
  <c r="BF163"/>
  <c r="BF164"/>
  <c r="BF166"/>
  <c r="BF167"/>
  <c r="BF129"/>
  <c r="BF143"/>
  <c r="BF150"/>
  <c r="BF154"/>
  <c r="BF156"/>
  <c r="BF162"/>
  <c r="BF165"/>
  <c r="BF169"/>
  <c r="BF170"/>
  <c r="BF177"/>
  <c i="5" r="J91"/>
  <c r="J94"/>
  <c r="BF133"/>
  <c r="BF135"/>
  <c r="BF137"/>
  <c r="E85"/>
  <c r="BF132"/>
  <c r="BF140"/>
  <c r="BF141"/>
  <c r="BF142"/>
  <c r="F94"/>
  <c r="BF125"/>
  <c r="BF126"/>
  <c r="BF127"/>
  <c r="BF139"/>
  <c r="BF145"/>
  <c r="BF147"/>
  <c r="BF131"/>
  <c r="BF134"/>
  <c r="BF136"/>
  <c r="BF138"/>
  <c r="BF143"/>
  <c r="BF144"/>
  <c r="BF146"/>
  <c i="4" r="E113"/>
  <c r="J119"/>
  <c r="BF129"/>
  <c r="BF131"/>
  <c r="BF150"/>
  <c r="BF167"/>
  <c r="BF202"/>
  <c r="BF207"/>
  <c r="BF210"/>
  <c r="BF211"/>
  <c r="BF212"/>
  <c r="BF213"/>
  <c r="BF214"/>
  <c r="BF215"/>
  <c r="BF218"/>
  <c r="BF220"/>
  <c r="BF221"/>
  <c r="BF223"/>
  <c r="BF224"/>
  <c r="BF227"/>
  <c r="BF228"/>
  <c r="BF229"/>
  <c r="BF231"/>
  <c r="BF235"/>
  <c r="BF236"/>
  <c r="BF237"/>
  <c r="BF239"/>
  <c r="BF241"/>
  <c r="BF242"/>
  <c r="F94"/>
  <c r="J122"/>
  <c r="BF128"/>
  <c r="BF135"/>
  <c r="BF146"/>
  <c r="BF157"/>
  <c r="BF165"/>
  <c r="BF168"/>
  <c r="BF172"/>
  <c r="BF185"/>
  <c r="BF194"/>
  <c r="BF201"/>
  <c r="BF203"/>
  <c r="BF205"/>
  <c r="BF208"/>
  <c r="BF219"/>
  <c r="BF222"/>
  <c r="BF226"/>
  <c r="BF230"/>
  <c r="BF234"/>
  <c r="BF238"/>
  <c r="BF240"/>
  <c i="3" r="J146"/>
  <c r="J100"/>
  <c i="4" r="BF170"/>
  <c r="BF174"/>
  <c r="BF176"/>
  <c r="BF177"/>
  <c r="BF178"/>
  <c r="BF200"/>
  <c r="BF209"/>
  <c r="BF225"/>
  <c r="BF232"/>
  <c r="BF233"/>
  <c r="BF137"/>
  <c r="BF140"/>
  <c r="BF144"/>
  <c r="BF162"/>
  <c r="BF164"/>
  <c r="BF183"/>
  <c r="BF198"/>
  <c r="BF199"/>
  <c r="BF204"/>
  <c r="BF216"/>
  <c r="BF217"/>
  <c i="2" r="BK128"/>
  <c r="BK127"/>
  <c r="J127"/>
  <c r="J166"/>
  <c r="J103"/>
  <c i="3" r="J91"/>
  <c r="BF183"/>
  <c r="BF206"/>
  <c r="BF214"/>
  <c r="BF223"/>
  <c r="BF229"/>
  <c r="BF241"/>
  <c r="BF276"/>
  <c r="BF334"/>
  <c r="BF355"/>
  <c r="BF380"/>
  <c r="BF424"/>
  <c r="BF461"/>
  <c r="BF464"/>
  <c r="BF485"/>
  <c r="BF487"/>
  <c r="BF505"/>
  <c r="BF513"/>
  <c r="BF525"/>
  <c r="BF556"/>
  <c r="BF592"/>
  <c r="BF610"/>
  <c r="BF618"/>
  <c r="BF629"/>
  <c r="BF637"/>
  <c r="BF638"/>
  <c r="BF651"/>
  <c r="BF654"/>
  <c r="BF655"/>
  <c r="BF656"/>
  <c r="BF673"/>
  <c r="BF675"/>
  <c r="BF684"/>
  <c r="BF690"/>
  <c r="BF720"/>
  <c r="J94"/>
  <c r="F141"/>
  <c r="BF152"/>
  <c r="BF158"/>
  <c r="BF162"/>
  <c r="BF163"/>
  <c r="BF170"/>
  <c r="BF240"/>
  <c r="BF248"/>
  <c r="BF254"/>
  <c r="BF270"/>
  <c r="BF294"/>
  <c r="BF302"/>
  <c r="BF322"/>
  <c r="BF338"/>
  <c r="BF346"/>
  <c r="BF356"/>
  <c r="BF369"/>
  <c r="BF395"/>
  <c r="BF397"/>
  <c r="BF401"/>
  <c r="BF430"/>
  <c r="BF433"/>
  <c r="BF456"/>
  <c r="BF470"/>
  <c r="BF474"/>
  <c r="BF493"/>
  <c r="BF522"/>
  <c r="BF528"/>
  <c r="BF533"/>
  <c r="BF539"/>
  <c r="BF622"/>
  <c r="BF625"/>
  <c r="BF627"/>
  <c r="BF633"/>
  <c r="BF641"/>
  <c r="BF642"/>
  <c r="BF653"/>
  <c r="BF660"/>
  <c r="BF664"/>
  <c r="BF676"/>
  <c r="BF680"/>
  <c r="BF686"/>
  <c r="BF687"/>
  <c r="BF700"/>
  <c r="BF702"/>
  <c r="BF733"/>
  <c r="BF746"/>
  <c r="E85"/>
  <c r="BF147"/>
  <c r="BF188"/>
  <c r="BF194"/>
  <c r="BF200"/>
  <c r="BF255"/>
  <c r="BF287"/>
  <c r="BF301"/>
  <c r="BF326"/>
  <c r="BF332"/>
  <c r="BF384"/>
  <c r="BF393"/>
  <c r="BF411"/>
  <c r="BF419"/>
  <c r="BF432"/>
  <c r="BF445"/>
  <c r="BF452"/>
  <c r="BF472"/>
  <c r="BF476"/>
  <c r="BF481"/>
  <c r="BF483"/>
  <c r="BF501"/>
  <c r="BF518"/>
  <c r="BF524"/>
  <c r="BF526"/>
  <c r="BF569"/>
  <c r="BF588"/>
  <c r="BF590"/>
  <c r="BF605"/>
  <c r="BF612"/>
  <c r="BF614"/>
  <c r="BF624"/>
  <c r="BF631"/>
  <c r="BF640"/>
  <c r="BF652"/>
  <c r="BF671"/>
  <c r="BF678"/>
  <c r="BF685"/>
  <c r="BF688"/>
  <c r="BF716"/>
  <c r="BF725"/>
  <c r="BF740"/>
  <c r="BF768"/>
  <c r="BF769"/>
  <c r="BF773"/>
  <c r="BF775"/>
  <c r="BF779"/>
  <c r="BF151"/>
  <c r="BF165"/>
  <c r="BF174"/>
  <c r="BF180"/>
  <c r="BF184"/>
  <c r="BF239"/>
  <c r="BF242"/>
  <c r="BF263"/>
  <c r="BF274"/>
  <c r="BF280"/>
  <c r="BF310"/>
  <c r="BF318"/>
  <c r="BF342"/>
  <c r="BF351"/>
  <c r="BF370"/>
  <c r="BF407"/>
  <c r="BF439"/>
  <c r="BF447"/>
  <c r="BF448"/>
  <c r="BF466"/>
  <c r="BF468"/>
  <c r="BF478"/>
  <c r="BF489"/>
  <c r="BF497"/>
  <c r="BF509"/>
  <c r="BF515"/>
  <c r="BF532"/>
  <c r="BF538"/>
  <c r="BF578"/>
  <c r="BF584"/>
  <c r="BF596"/>
  <c r="BF598"/>
  <c r="BF609"/>
  <c r="BF620"/>
  <c r="BF635"/>
  <c r="BF669"/>
  <c r="BF670"/>
  <c r="BF672"/>
  <c r="BF674"/>
  <c r="BF679"/>
  <c r="BF696"/>
  <c r="BF706"/>
  <c r="BF710"/>
  <c r="BF721"/>
  <c r="BF727"/>
  <c r="BF731"/>
  <c r="BF744"/>
  <c r="BF755"/>
  <c r="BF756"/>
  <c i="2" r="F124"/>
  <c r="BF139"/>
  <c r="BF143"/>
  <c r="BF147"/>
  <c r="BF160"/>
  <c r="BF164"/>
  <c r="BF200"/>
  <c r="BF204"/>
  <c r="BF206"/>
  <c r="E85"/>
  <c r="BF130"/>
  <c r="BF135"/>
  <c r="BF136"/>
  <c r="BF162"/>
  <c r="BF180"/>
  <c r="BF201"/>
  <c r="J91"/>
  <c r="J94"/>
  <c r="BF148"/>
  <c r="BF152"/>
  <c r="BF159"/>
  <c r="BF167"/>
  <c r="BF171"/>
  <c r="BF185"/>
  <c r="BF187"/>
  <c r="BF191"/>
  <c r="BF134"/>
  <c r="BF161"/>
  <c r="BF193"/>
  <c r="BF198"/>
  <c r="F37"/>
  <c i="1" r="BB96"/>
  <c i="2" r="J35"/>
  <c i="1" r="AV96"/>
  <c i="3" r="J35"/>
  <c i="1" r="AV97"/>
  <c i="3" r="F39"/>
  <c i="1" r="BD97"/>
  <c i="6" r="F37"/>
  <c i="1" r="BB100"/>
  <c i="6" r="F38"/>
  <c i="1" r="BC100"/>
  <c i="7" r="J35"/>
  <c i="1" r="AV101"/>
  <c i="8" r="J35"/>
  <c i="1" r="AV102"/>
  <c i="8" r="F35"/>
  <c i="1" r="AZ102"/>
  <c i="9" r="F38"/>
  <c i="1" r="BC103"/>
  <c i="9" r="F39"/>
  <c i="1" r="BD103"/>
  <c i="9" r="J32"/>
  <c i="10" r="F37"/>
  <c i="1" r="BB105"/>
  <c i="10" r="F38"/>
  <c i="1" r="BC105"/>
  <c i="11" r="F35"/>
  <c i="1" r="AZ106"/>
  <c i="12" r="F35"/>
  <c i="1" r="AZ108"/>
  <c i="12" r="F38"/>
  <c i="1" r="BC108"/>
  <c i="13" r="F37"/>
  <c i="1" r="BB109"/>
  <c i="14" r="J35"/>
  <c i="1" r="AV110"/>
  <c i="14" r="F35"/>
  <c i="1" r="AZ110"/>
  <c i="15" r="F37"/>
  <c i="1" r="BB112"/>
  <c i="15" r="F39"/>
  <c i="1" r="BD112"/>
  <c i="16" r="F39"/>
  <c i="1" r="BD113"/>
  <c i="2" r="F39"/>
  <c i="1" r="BD96"/>
  <c i="3" r="F38"/>
  <c i="1" r="BC97"/>
  <c i="2" r="J32"/>
  <c i="3" r="F35"/>
  <c i="1" r="AZ97"/>
  <c i="4" r="F35"/>
  <c i="1" r="AZ98"/>
  <c i="4" r="J35"/>
  <c i="1" r="AV98"/>
  <c i="4" r="F37"/>
  <c i="1" r="BB98"/>
  <c i="5" r="F38"/>
  <c i="1" r="BC99"/>
  <c i="5" r="F39"/>
  <c i="1" r="BD99"/>
  <c i="6" r="F39"/>
  <c i="1" r="BD100"/>
  <c i="7" r="F35"/>
  <c i="1" r="AZ101"/>
  <c i="7" r="F38"/>
  <c i="1" r="BC101"/>
  <c i="8" r="F37"/>
  <c i="1" r="BB102"/>
  <c i="8" r="F38"/>
  <c i="1" r="BC102"/>
  <c i="9" r="J35"/>
  <c i="1" r="AV103"/>
  <c i="10" r="F39"/>
  <c i="1" r="BD105"/>
  <c i="10" r="F35"/>
  <c i="1" r="AZ105"/>
  <c i="11" r="F37"/>
  <c i="1" r="BB106"/>
  <c i="11" r="J35"/>
  <c i="1" r="AV106"/>
  <c i="12" r="F37"/>
  <c i="1" r="BB108"/>
  <c i="13" r="F35"/>
  <c i="1" r="AZ109"/>
  <c i="13" r="J35"/>
  <c i="1" r="AV109"/>
  <c i="13" r="F38"/>
  <c i="1" r="BC109"/>
  <c i="14" r="F38"/>
  <c i="1" r="BC110"/>
  <c i="15" r="J35"/>
  <c i="1" r="AV112"/>
  <c i="15" r="F35"/>
  <c i="1" r="AZ112"/>
  <c i="16" r="F37"/>
  <c i="1" r="BB113"/>
  <c i="16" r="F38"/>
  <c i="1" r="BC113"/>
  <c i="2" r="F38"/>
  <c i="1" r="BC96"/>
  <c r="AS94"/>
  <c i="2" r="F35"/>
  <c i="1" r="AZ96"/>
  <c i="3" r="F37"/>
  <c i="1" r="BB97"/>
  <c i="4" r="F38"/>
  <c i="1" r="BC98"/>
  <c i="4" r="F39"/>
  <c i="1" r="BD98"/>
  <c i="5" r="F35"/>
  <c i="1" r="AZ99"/>
  <c i="5" r="F37"/>
  <c i="1" r="BB99"/>
  <c i="5" r="J35"/>
  <c i="1" r="AV99"/>
  <c i="6" r="J35"/>
  <c i="1" r="AV100"/>
  <c i="6" r="F35"/>
  <c i="1" r="AZ100"/>
  <c i="7" r="F39"/>
  <c i="1" r="BD101"/>
  <c i="7" r="F37"/>
  <c i="1" r="BB101"/>
  <c i="8" r="F39"/>
  <c i="1" r="BD102"/>
  <c i="9" r="F35"/>
  <c i="1" r="AZ103"/>
  <c i="9" r="F37"/>
  <c i="1" r="BB103"/>
  <c i="10" r="J35"/>
  <c i="1" r="AV105"/>
  <c i="11" r="F38"/>
  <c i="1" r="BC106"/>
  <c i="11" r="F39"/>
  <c i="1" r="BD106"/>
  <c i="12" r="J35"/>
  <c i="1" r="AV108"/>
  <c i="12" r="F39"/>
  <c i="1" r="BD108"/>
  <c i="13" r="F39"/>
  <c i="1" r="BD109"/>
  <c i="14" r="F37"/>
  <c i="1" r="BB110"/>
  <c i="14" r="F39"/>
  <c i="1" r="BD110"/>
  <c i="15" r="F38"/>
  <c i="1" r="BC112"/>
  <c i="16" r="J35"/>
  <c i="1" r="AV113"/>
  <c i="16" r="F35"/>
  <c i="1" r="AZ113"/>
  <c i="10" l="1" r="R147"/>
  <c i="2" r="R128"/>
  <c r="P165"/>
  <c r="P127"/>
  <c i="1" r="AU96"/>
  <c i="12" r="P126"/>
  <c r="P125"/>
  <c i="1" r="AU108"/>
  <c i="3" r="R462"/>
  <c r="T462"/>
  <c r="P145"/>
  <c i="14" r="R127"/>
  <c r="R126"/>
  <c i="11" r="P124"/>
  <c r="P123"/>
  <c i="1" r="AU106"/>
  <c i="4" r="R126"/>
  <c r="R125"/>
  <c i="3" r="P462"/>
  <c r="R145"/>
  <c r="R144"/>
  <c i="15" r="T126"/>
  <c r="T125"/>
  <c i="11" r="R124"/>
  <c r="R123"/>
  <c i="4" r="P126"/>
  <c r="P125"/>
  <c i="1" r="AU98"/>
  <c i="16" r="P127"/>
  <c r="P126"/>
  <c i="1" r="AU113"/>
  <c i="11" r="T124"/>
  <c r="T123"/>
  <c i="10" r="R129"/>
  <c i="2" r="R165"/>
  <c i="16" r="BK127"/>
  <c r="BK126"/>
  <c r="J126"/>
  <c r="T127"/>
  <c r="T126"/>
  <c i="14" r="T127"/>
  <c r="T126"/>
  <c i="12" r="BK126"/>
  <c r="BK125"/>
  <c r="J125"/>
  <c i="3" r="T145"/>
  <c r="T144"/>
  <c i="15" r="P126"/>
  <c r="P125"/>
  <c i="1" r="AU112"/>
  <c i="10" r="P147"/>
  <c r="P129"/>
  <c i="1" r="AU105"/>
  <c i="4" r="T126"/>
  <c r="T125"/>
  <c i="3" r="BK145"/>
  <c r="J145"/>
  <c r="J99"/>
  <c i="2" r="T128"/>
  <c r="T127"/>
  <c i="5" r="BK123"/>
  <c r="J123"/>
  <c r="J99"/>
  <c i="4" r="BK126"/>
  <c r="J126"/>
  <c r="J99"/>
  <c i="10" r="BK130"/>
  <c r="J130"/>
  <c r="J99"/>
  <c i="11" r="BK124"/>
  <c r="J124"/>
  <c r="J99"/>
  <c i="13" r="BK126"/>
  <c r="J126"/>
  <c r="J99"/>
  <c i="14" r="BK127"/>
  <c r="J127"/>
  <c r="J99"/>
  <c i="8" r="BK124"/>
  <c r="J124"/>
  <c r="J99"/>
  <c i="16" r="J128"/>
  <c r="J100"/>
  <c i="3" r="BK462"/>
  <c r="J462"/>
  <c r="J108"/>
  <c i="6" r="BK124"/>
  <c r="J124"/>
  <c r="J99"/>
  <c i="7" r="BK124"/>
  <c r="J124"/>
  <c r="J99"/>
  <c i="10" r="BK147"/>
  <c r="J147"/>
  <c r="J104"/>
  <c i="15" r="BK125"/>
  <c r="J125"/>
  <c i="1" r="AG103"/>
  <c i="9" r="J98"/>
  <c i="1" r="AG96"/>
  <c i="2" r="J98"/>
  <c r="J128"/>
  <c r="J99"/>
  <c r="F36"/>
  <c i="1" r="BA96"/>
  <c i="4" r="F36"/>
  <c i="1" r="BA98"/>
  <c i="5" r="F36"/>
  <c i="1" r="BA99"/>
  <c i="6" r="F36"/>
  <c i="1" r="BA100"/>
  <c i="7" r="F36"/>
  <c i="1" r="BA101"/>
  <c i="8" r="F36"/>
  <c i="1" r="BA102"/>
  <c r="AZ95"/>
  <c r="AV95"/>
  <c i="11" r="J36"/>
  <c i="1" r="AW106"/>
  <c r="AT106"/>
  <c i="12" r="F36"/>
  <c i="1" r="BA108"/>
  <c r="BB107"/>
  <c r="AX107"/>
  <c i="14" r="J36"/>
  <c i="1" r="AW110"/>
  <c r="AT110"/>
  <c r="BC111"/>
  <c r="AY111"/>
  <c r="BD111"/>
  <c r="AU107"/>
  <c i="16" r="J32"/>
  <c i="1" r="AG113"/>
  <c i="3" r="F36"/>
  <c i="1" r="BA97"/>
  <c i="9" r="F36"/>
  <c i="1" r="BA103"/>
  <c r="BD95"/>
  <c i="10" r="F36"/>
  <c i="1" r="BA105"/>
  <c i="12" r="J36"/>
  <c i="1" r="AW108"/>
  <c r="AT108"/>
  <c r="AZ107"/>
  <c r="AV107"/>
  <c i="15" r="F36"/>
  <c i="1" r="BA112"/>
  <c i="15" r="J32"/>
  <c i="1" r="AG112"/>
  <c r="AG111"/>
  <c i="16" r="J36"/>
  <c i="1" r="AW113"/>
  <c r="AT113"/>
  <c r="AN113"/>
  <c i="12" r="J32"/>
  <c i="1" r="AG108"/>
  <c i="3" r="J36"/>
  <c i="1" r="AW97"/>
  <c r="AT97"/>
  <c r="BB95"/>
  <c i="9" r="J36"/>
  <c i="1" r="AW103"/>
  <c r="AT103"/>
  <c r="AN103"/>
  <c i="10" r="J36"/>
  <c i="1" r="AW105"/>
  <c r="AT105"/>
  <c i="13" r="F36"/>
  <c i="1" r="BA109"/>
  <c r="BC107"/>
  <c r="AY107"/>
  <c r="BD107"/>
  <c i="15" r="J36"/>
  <c i="1" r="AW112"/>
  <c r="AT112"/>
  <c i="16" r="F36"/>
  <c i="1" r="BA113"/>
  <c i="2" r="J36"/>
  <c i="1" r="AW96"/>
  <c r="AT96"/>
  <c r="AN96"/>
  <c i="4" r="J36"/>
  <c i="1" r="AW98"/>
  <c r="AT98"/>
  <c i="5" r="J36"/>
  <c i="1" r="AW99"/>
  <c r="AT99"/>
  <c i="6" r="J36"/>
  <c i="1" r="AW100"/>
  <c r="AT100"/>
  <c i="7" r="J36"/>
  <c i="1" r="AW101"/>
  <c r="AT101"/>
  <c i="8" r="J36"/>
  <c i="1" r="AW102"/>
  <c r="AT102"/>
  <c r="BC95"/>
  <c r="AY95"/>
  <c r="AZ104"/>
  <c r="AV104"/>
  <c r="BB104"/>
  <c r="AX104"/>
  <c r="BD104"/>
  <c r="BC104"/>
  <c r="AY104"/>
  <c i="11" r="F36"/>
  <c i="1" r="BA106"/>
  <c i="13" r="J36"/>
  <c i="1" r="AW109"/>
  <c r="AT109"/>
  <c i="14" r="F36"/>
  <c i="1" r="BA110"/>
  <c r="BB111"/>
  <c r="AX111"/>
  <c r="AZ111"/>
  <c r="AV111"/>
  <c i="3" l="1" r="P144"/>
  <c i="1" r="AU97"/>
  <c i="2" r="R127"/>
  <c i="6" r="BK123"/>
  <c r="J123"/>
  <c r="J98"/>
  <c i="10" r="BK129"/>
  <c r="J129"/>
  <c r="J98"/>
  <c i="13" r="BK125"/>
  <c r="J125"/>
  <c r="J98"/>
  <c i="16" r="J98"/>
  <c r="J127"/>
  <c r="J99"/>
  <c i="5" r="BK122"/>
  <c r="J122"/>
  <c i="7" r="BK123"/>
  <c r="J123"/>
  <c i="8" r="BK123"/>
  <c r="J123"/>
  <c r="J98"/>
  <c i="12" r="J126"/>
  <c r="J99"/>
  <c i="11" r="BK123"/>
  <c r="J123"/>
  <c i="14" r="BK126"/>
  <c r="J126"/>
  <c r="J98"/>
  <c i="12" r="J98"/>
  <c i="4" r="BK125"/>
  <c r="J125"/>
  <c r="J98"/>
  <c i="3" r="BK144"/>
  <c r="J144"/>
  <c r="J98"/>
  <c i="1" r="AN112"/>
  <c i="15" r="J98"/>
  <c i="16" r="J41"/>
  <c i="15" r="J41"/>
  <c i="12" r="J41"/>
  <c i="9" r="J41"/>
  <c i="2" r="J41"/>
  <c i="1" r="AN108"/>
  <c r="AU95"/>
  <c i="5" r="J32"/>
  <c i="1" r="AG99"/>
  <c i="11" r="J32"/>
  <c i="1" r="AG106"/>
  <c r="BA95"/>
  <c r="BB94"/>
  <c r="AX94"/>
  <c r="AU104"/>
  <c i="7" r="J32"/>
  <c i="1" r="AG101"/>
  <c r="AX95"/>
  <c r="BA111"/>
  <c r="AW111"/>
  <c r="AT111"/>
  <c r="AN111"/>
  <c r="AZ94"/>
  <c r="AV94"/>
  <c r="AK29"/>
  <c r="AU111"/>
  <c r="BA104"/>
  <c r="AW104"/>
  <c r="AT104"/>
  <c r="BC94"/>
  <c r="W32"/>
  <c r="BA107"/>
  <c r="AW107"/>
  <c r="AT107"/>
  <c r="BD94"/>
  <c r="W33"/>
  <c i="11" l="1" r="J41"/>
  <c i="7" r="J41"/>
  <c i="5" r="J41"/>
  <c i="7" r="J98"/>
  <c i="11" r="J98"/>
  <c i="5" r="J98"/>
  <c i="1" r="AN106"/>
  <c r="AN99"/>
  <c r="AN101"/>
  <c r="AU94"/>
  <c i="3" r="J32"/>
  <c i="1" r="AG97"/>
  <c r="AN97"/>
  <c i="8" r="J32"/>
  <c i="1" r="AG102"/>
  <c i="10" r="J32"/>
  <c i="1" r="AG105"/>
  <c r="AG104"/>
  <c r="AW95"/>
  <c r="AT95"/>
  <c r="W31"/>
  <c i="14" r="J32"/>
  <c i="1" r="AG110"/>
  <c i="6" r="J32"/>
  <c i="1" r="AG100"/>
  <c r="BA94"/>
  <c r="W30"/>
  <c r="AY94"/>
  <c i="13" r="J32"/>
  <c i="1" r="AG109"/>
  <c i="4" r="J32"/>
  <c i="1" r="AG98"/>
  <c r="W29"/>
  <c i="4" l="1" r="J41"/>
  <c i="10" r="J41"/>
  <c i="3" r="J41"/>
  <c i="8" r="J41"/>
  <c i="13" r="J41"/>
  <c i="14" r="J41"/>
  <c i="6" r="J41"/>
  <c i="1" r="AN110"/>
  <c r="AN105"/>
  <c r="AN98"/>
  <c r="AN100"/>
  <c r="AN102"/>
  <c r="AN109"/>
  <c r="AN104"/>
  <c r="AG95"/>
  <c r="AG107"/>
  <c r="AW94"/>
  <c r="AK30"/>
  <c l="1" r="AN107"/>
  <c r="AN95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<sst xmlns="http://schemas.openxmlformats.org/spreadsheetml/2006/main">
  <si>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</si>
  <si>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</si>
  <si>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</si>
  <si>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</si>
  <si>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</si>
  <si>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{a11b237a-93fc-4f4c-a23d-056c24320e21}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</si>
  <si>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</si>
  <si>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</si>
  <si>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</si>
  <si>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</si>
  <si>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</si>
  <si>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</si>
  <si>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</si>
  <si>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JUMA_03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</si>
  <si>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</si>
  <si>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</si>
  <si>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Nízkokapacitné ubytovacie zariadenie - prestavba, prístavba a nadstavba vedľajšej stavby</t>
  </si>
  <si>
    <t>JKSO:</t>
  </si>
  <si>
    <t>KS:</t>
  </si>
  <si>
    <t>Miesto:</t>
  </si>
  <si>
    <t>Okoč, Hlavná ulica č. 1780</t>
  </si>
  <si>
    <t>Dátum:</t>
  </si>
  <si>
    <t>19. 7. 2023</t>
  </si>
  <si>
    <t>Objednávateľ:</t>
  </si>
  <si>
    <t>IČO:</t>
  </si>
  <si>
    <t>JUMA, s.r.o., Okoč</t>
  </si>
  <si>
    <t>IČ DPH:</t>
  </si>
  <si>
    <t>Zhotoviteľ:</t>
  </si>
  <si>
    <t>Vyplň údaj</t>
  </si>
  <si>
    <t>Projektant:</t>
  </si>
  <si>
    <t>Ing. Attila Urbán</t>
  </si>
  <si>
    <t>True</t>
  </si>
  <si>
    <t>Spracovateľ:</t>
  </si>
  <si>
    <t xml:space="preserve"> </t>
  </si>
  <si>
    <t>Poznámka:</t>
  </si>
  <si>
    <t>podľa PD pre stav. povolenie z 05/2022 - po úprave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</si>
  <si>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</si>
  <si>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</si>
  <si>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</si>
  <si>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</si>
  <si>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</si>
  <si>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</si>
  <si>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</si>
  <si>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</si>
  <si>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</si>
  <si>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</si>
  <si>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</si>
  <si>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</si>
  <si>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</si>
  <si>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</si>
  <si>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</si>
  <si>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</si>
  <si>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</si>
  <si>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</si>
  <si>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</si>
  <si>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</si>
  <si>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</si>
  <si>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</si>
  <si>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</si>
  <si>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</si>
  <si>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</si>
  <si>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</si>
  <si>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</si>
  <si>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</si>
  <si>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</si>
  <si>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</si>
  <si>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</si>
  <si>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</si>
  <si>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</si>
  <si>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</si>
  <si>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</si>
  <si>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</si>
  <si>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</si>
  <si>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</si>
  <si>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</si>
  <si>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</si>
  <si>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</si>
  <si>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</si>
  <si>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</si>
  <si>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</si>
  <si>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</si>
  <si>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 xml:space="preserve">SO-01  Nízkokapacitné ubytovacie zariadenie - prestavba, prístavba a nadstavba</t>
  </si>
  <si>
    <t>STA</t>
  </si>
  <si>
    <t>1</t>
  </si>
  <si>
    <t>{996ae2bc-c8be-4e2a-a9a7-d94e77854926}</t>
  </si>
  <si>
    <t>/</t>
  </si>
  <si>
    <t xml:space="preserve">SO-01.1  Búracie a prípravné práce</t>
  </si>
  <si>
    <t>Časť</t>
  </si>
  <si>
    <t>2</t>
  </si>
  <si>
    <t>{aba23166-4a37-48a5-a394-cf748c9b8451}</t>
  </si>
  <si>
    <t>02</t>
  </si>
  <si>
    <t xml:space="preserve">SO-01.2  Architektúra a statika</t>
  </si>
  <si>
    <t>{a946909d-4b42-41cd-b39b-dd90666dbd69}</t>
  </si>
  <si>
    <t>03</t>
  </si>
  <si>
    <t xml:space="preserve">SO-01.3  Zdravotechnika</t>
  </si>
  <si>
    <t>{cecae073-d920-42d7-9474-cf71cc9b7fc5}</t>
  </si>
  <si>
    <t>04</t>
  </si>
  <si>
    <t xml:space="preserve">SO-01.4  Vykurovanie</t>
  </si>
  <si>
    <t>{2d2efc75-c10d-4a37-9f74-b43404f5cf41}</t>
  </si>
  <si>
    <t>05</t>
  </si>
  <si>
    <t xml:space="preserve">SO-01.5  Elektroinštalácia</t>
  </si>
  <si>
    <t>{77e61565-be17-449e-a47b-ec05b63d792b}</t>
  </si>
  <si>
    <t>06</t>
  </si>
  <si>
    <t xml:space="preserve">SO-01.6  Uzemnenie a bleskozvod</t>
  </si>
  <si>
    <t>{a00110f6-72e0-4006-82db-78056be97aba}</t>
  </si>
  <si>
    <t>07</t>
  </si>
  <si>
    <t xml:space="preserve">SO-01.7  Fotovoltický systém - predbežne bez PD, bude upresnený konkrétnym dodávateľom</t>
  </si>
  <si>
    <t>{ed8558e5-c710-41af-90f6-237c15fe428d}</t>
  </si>
  <si>
    <t>08</t>
  </si>
  <si>
    <t xml:space="preserve">SO-01.8  Vzduchotechnika</t>
  </si>
  <si>
    <t>{d25e0901-3735-43f3-8670-4fd09088b9c9}</t>
  </si>
  <si>
    <t xml:space="preserve">SO-03  Elektrická prípojka</t>
  </si>
  <si>
    <t>{4b77a32c-b0db-46c6-9f2f-78d08dd6f5c4}</t>
  </si>
  <si>
    <t xml:space="preserve">SO-03.1  Elektrická prípojka</t>
  </si>
  <si>
    <t>{a5d11f83-c7c8-4bb5-bdc0-d4b7414015d1}</t>
  </si>
  <si>
    <t xml:space="preserve">SO-03.2  Vonkajšie rozvody elektriny - prívod do SO-01</t>
  </si>
  <si>
    <t>{cf158222-1f15-4948-a274-73416a154a59}</t>
  </si>
  <si>
    <t xml:space="preserve">SO-04  Vonkajšie rozvody vody</t>
  </si>
  <si>
    <t>{a966fc47-ca5c-4a3b-a427-701b892eb49a}</t>
  </si>
  <si>
    <t xml:space="preserve">SO-04.1  Vonkajší domový vodovod</t>
  </si>
  <si>
    <t>{9eb0ef08-d77a-4de6-9877-f00a8ae9d086}</t>
  </si>
  <si>
    <t xml:space="preserve">SO-04.2  Požiarny vodovod</t>
  </si>
  <si>
    <t>{a683ddcf-d872-47f8-b850-aab33b2903a1}</t>
  </si>
  <si>
    <t xml:space="preserve">SO-04.3  Požiarna nádrž 14 m3</t>
  </si>
  <si>
    <t>{e1efcaac-f7be-48a1-b5bb-f371c5b20d07}</t>
  </si>
  <si>
    <t xml:space="preserve">SO-05  Kanalizačná prípojka</t>
  </si>
  <si>
    <t>{7e6e21f3-90c5-4dea-aa5d-fccefbcb0caa}</t>
  </si>
  <si>
    <t xml:space="preserve">SO-05.1  Kanalizačná prípojka</t>
  </si>
  <si>
    <t>{0d149290-411a-457d-ac29-55b010e50ab6}</t>
  </si>
  <si>
    <t xml:space="preserve">SO-05.2  Žumpa</t>
  </si>
  <si>
    <t>{5b969c20-4d31-4b37-908b-7fb6dcf25cc6}</t>
  </si>
  <si>
    <t>KRYCÍ LIST ROZPOČTU</t>
  </si>
  <si>
    <t>Objekt:</t>
  </si>
  <si>
    <t xml:space="preserve">01 - SO-01  Nízkokapacitné ubytovacie zariadenie - prestavba, prístavba a nadstavba</t>
  </si>
  <si>
    <t>Časť:</t>
  </si>
  <si>
    <t xml:space="preserve">01 - SO-01.1  Búracie a prípravné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</si>
  <si>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</si>
  <si>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</si>
  <si>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</si>
  <si>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</si>
  <si>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</si>
  <si>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</si>
  <si>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</si>
  <si>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</si>
  <si>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</si>
  <si>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</si>
  <si>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</si>
  <si>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</si>
  <si>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</si>
  <si>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</si>
  <si>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</si>
  <si>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</si>
  <si>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</si>
  <si>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</si>
  <si>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</si>
  <si>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</si>
  <si>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</si>
  <si>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</si>
  <si>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</si>
  <si>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</si>
  <si>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</si>
  <si>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</si>
  <si>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</si>
  <si>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</si>
  <si>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</si>
  <si>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</si>
  <si>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</si>
  <si>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</si>
  <si>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</si>
  <si>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-2515123</t>
  </si>
  <si>
    <t>VV</t>
  </si>
  <si>
    <t xml:space="preserve">0,15*7,9*4,9     "nad základmi</t>
  </si>
  <si>
    <t>-0,007</t>
  </si>
  <si>
    <t>Súčet</t>
  </si>
  <si>
    <t>162401102.S</t>
  </si>
  <si>
    <t xml:space="preserve">Vodorovné premiestnenie výkopku  po spevnenej ceste z  horniny tr.1-4, do 100 m3 na vzdialenosť do 2000 m</t>
  </si>
  <si>
    <t>160499498</t>
  </si>
  <si>
    <t>3</t>
  </si>
  <si>
    <t>171201201.S</t>
  </si>
  <si>
    <t>Uloženie sypaniny na skládky do 100 m3</t>
  </si>
  <si>
    <t>-1330402791</t>
  </si>
  <si>
    <t>171209002.1</t>
  </si>
  <si>
    <t>Poplatok za skládku - zabezpečuje investor</t>
  </si>
  <si>
    <t>t</t>
  </si>
  <si>
    <t>160579355</t>
  </si>
  <si>
    <t xml:space="preserve">5,8*1,8    "zemina v suchom stave</t>
  </si>
  <si>
    <t>9</t>
  </si>
  <si>
    <t>Ostatné konštrukcie a práce-búranie</t>
  </si>
  <si>
    <t>5</t>
  </si>
  <si>
    <t>962032231.S</t>
  </si>
  <si>
    <t xml:space="preserve">Búranie muriva alebo vybúranie otvorov plochy nad 4 m2 nadzákladového z tehál pálených, vápenopieskových, cementových na maltu,  -1,90500t</t>
  </si>
  <si>
    <t>879080324</t>
  </si>
  <si>
    <t>0,25*7,9*3,0</t>
  </si>
  <si>
    <t>-0,025</t>
  </si>
  <si>
    <t>6</t>
  </si>
  <si>
    <t>965043441.S</t>
  </si>
  <si>
    <t xml:space="preserve">Búranie podkladov pod dlažby, liatych dlažieb a mazanín,betón s poterom,teracom hr.do 150 mm,  plochy nad 4 m2 -2,20000t</t>
  </si>
  <si>
    <t>-1473816095</t>
  </si>
  <si>
    <t>0,15*7,4*4,4</t>
  </si>
  <si>
    <t>0,016</t>
  </si>
  <si>
    <t>7</t>
  </si>
  <si>
    <t>968061112.S</t>
  </si>
  <si>
    <t>Vyvesenie dreveného okenného krídla do suti plochy do 1,5 m2, -0,01200t</t>
  </si>
  <si>
    <t>ks</t>
  </si>
  <si>
    <t>-283535841</t>
  </si>
  <si>
    <t>8</t>
  </si>
  <si>
    <t>968061115.S</t>
  </si>
  <si>
    <t>Demontáž okien drevených, 1 bm obvodu - 0,008t</t>
  </si>
  <si>
    <t>m</t>
  </si>
  <si>
    <t>1527954873</t>
  </si>
  <si>
    <t>2*(0,525+1,5)*12</t>
  </si>
  <si>
    <t>2*(0,75+1,0)</t>
  </si>
  <si>
    <t>968061116.S</t>
  </si>
  <si>
    <t>Demontáž dverí drevených vchodových, 1 bm obvodu - 0,012t</t>
  </si>
  <si>
    <t>-1023208845</t>
  </si>
  <si>
    <t>0,9+2*2,05</t>
  </si>
  <si>
    <t>2,75+2*2,05</t>
  </si>
  <si>
    <t>(1,9+2*2,5)*2</t>
  </si>
  <si>
    <t>Medzisúčet</t>
  </si>
  <si>
    <t>0,05</t>
  </si>
  <si>
    <t>10</t>
  </si>
  <si>
    <t>968061125.S</t>
  </si>
  <si>
    <t>Vyvesenie dreveného dverného krídla do suti plochy do 2 m2, -0,02400t</t>
  </si>
  <si>
    <t>-683183923</t>
  </si>
  <si>
    <t>11</t>
  </si>
  <si>
    <t>968061136.S</t>
  </si>
  <si>
    <t>Vyvesenie dreveného krídla vrát do suti plochy do 4 m2, -0,06500t</t>
  </si>
  <si>
    <t>-1000431401</t>
  </si>
  <si>
    <t>12</t>
  </si>
  <si>
    <t>979081111.S</t>
  </si>
  <si>
    <t>Odvoz sutiny a vybúraných hmôt na skládku do 1 km</t>
  </si>
  <si>
    <t>1296844368</t>
  </si>
  <si>
    <t>13</t>
  </si>
  <si>
    <t>979081121.S</t>
  </si>
  <si>
    <t>Odvoz sutiny a vybúraných hmôt na skládku za každý ďalší 1 km (+9 km)</t>
  </si>
  <si>
    <t>1310050187</t>
  </si>
  <si>
    <t>33,12*9 'Prepočítané koeficientom množstva</t>
  </si>
  <si>
    <t>14</t>
  </si>
  <si>
    <t>979089612.S</t>
  </si>
  <si>
    <t>Poplatok za skládku - iné odpady zo stavieb a demolácií (17 09), ostatné</t>
  </si>
  <si>
    <t>-541806471</t>
  </si>
  <si>
    <t>PSV</t>
  </si>
  <si>
    <t>Práce a dodávky PSV</t>
  </si>
  <si>
    <t>762</t>
  </si>
  <si>
    <t>Konštrukcie tesárske</t>
  </si>
  <si>
    <t>15</t>
  </si>
  <si>
    <t>762111811.S</t>
  </si>
  <si>
    <t>Demontáž stien a priečok z hranolčekov, fošien alebo lát -0,02200 t</t>
  </si>
  <si>
    <t>m2</t>
  </si>
  <si>
    <t>16</t>
  </si>
  <si>
    <t>-1687690316</t>
  </si>
  <si>
    <t>3*(4,65+7,9+4,65)</t>
  </si>
  <si>
    <t>3,0*8</t>
  </si>
  <si>
    <t>762132811.S</t>
  </si>
  <si>
    <t>Demontáž debnenia zvislých stien a nadstrešných stien z jednostranne hobľovaných dosiek -0,01400 t</t>
  </si>
  <si>
    <t>1081828133</t>
  </si>
  <si>
    <t>3,0*(4,65+7,9+4,65)</t>
  </si>
  <si>
    <t>3,0*(4,4+7,4+4,4)</t>
  </si>
  <si>
    <t>1/2*2,4*(4,9+4,9)</t>
  </si>
  <si>
    <t>-(0,525*1,5*12+0,75*0,9)*2</t>
  </si>
  <si>
    <t>-(0,9*2,05+2,75*2,05+1,9*2,5*2)*2</t>
  </si>
  <si>
    <t>0,255</t>
  </si>
  <si>
    <t>17</t>
  </si>
  <si>
    <t>762331812.S</t>
  </si>
  <si>
    <t>Demontáž viazaných konštrukcií krovov so sklonom do 60°, prierezovej plochy 120 - 224 cm2, -0,01400 t</t>
  </si>
  <si>
    <t>788325134</t>
  </si>
  <si>
    <t>7,9*2</t>
  </si>
  <si>
    <t>3,8*(10+10)</t>
  </si>
  <si>
    <t>1,9*18</t>
  </si>
  <si>
    <t>18</t>
  </si>
  <si>
    <t>762342812.S</t>
  </si>
  <si>
    <t>Demontáž latovania striech so sklonom do 60° pri osovej vzdialenosti lát 0,22 - 0,50 m, -0,00500 t</t>
  </si>
  <si>
    <t>-792575085</t>
  </si>
  <si>
    <t>(3,8+3,8)*8,5</t>
  </si>
  <si>
    <t>19</t>
  </si>
  <si>
    <t>762811811.S</t>
  </si>
  <si>
    <t>Demontáž záklopov stropov vrchných, zapustených z hrubých dosiek hr. do 32 mm, -0,01400 t</t>
  </si>
  <si>
    <t>1903714823</t>
  </si>
  <si>
    <t>7,9*4,9</t>
  </si>
  <si>
    <t>-0,01</t>
  </si>
  <si>
    <t>762822820.S</t>
  </si>
  <si>
    <t>Demontáž stropníc z reziva prierezovej plochy 144 - 288 cm2, -0,01700 t</t>
  </si>
  <si>
    <t>1616264031</t>
  </si>
  <si>
    <t>4,9*9</t>
  </si>
  <si>
    <t>21</t>
  </si>
  <si>
    <t>762841811.S</t>
  </si>
  <si>
    <t>Demontáž podbíjania obkladov stropov a striech sklonu do 60° z dosiek hr.do 35 mm bez omietky, -0,01400 t</t>
  </si>
  <si>
    <t>2109815155</t>
  </si>
  <si>
    <t>7,4*4,4</t>
  </si>
  <si>
    <t>0,04</t>
  </si>
  <si>
    <t>764</t>
  </si>
  <si>
    <t>Konštrukcie klampiarske</t>
  </si>
  <si>
    <t>22</t>
  </si>
  <si>
    <t>764351810.S</t>
  </si>
  <si>
    <t xml:space="preserve">Demontáž žľabov pododkvap. štvorhranných rovných, oblúkových, do 30° rš 250 a 330 mm,  -0,00347t</t>
  </si>
  <si>
    <t>-1579936385</t>
  </si>
  <si>
    <t>8,5+8,5</t>
  </si>
  <si>
    <t>23</t>
  </si>
  <si>
    <t>764359810.S</t>
  </si>
  <si>
    <t xml:space="preserve">Demontáž kotlíka kónického, so sklonom žľabu do 30st.,  -0,00110t</t>
  </si>
  <si>
    <t>331530837</t>
  </si>
  <si>
    <t>24</t>
  </si>
  <si>
    <t>764454801.S</t>
  </si>
  <si>
    <t xml:space="preserve">Demontáž odpadových rúr kruhových, s priemerom 75 a 100 mm,  -0,00226t</t>
  </si>
  <si>
    <t>-911439905</t>
  </si>
  <si>
    <t>4*3,5</t>
  </si>
  <si>
    <t>765</t>
  </si>
  <si>
    <t>Konštrukcie - krytiny tvrdé</t>
  </si>
  <si>
    <t>25</t>
  </si>
  <si>
    <t>765311810.S</t>
  </si>
  <si>
    <t>Demontáž keramickej krytiny pálenej uloženej na sucho od 15 ks/m2, do sutiny, sklon strechy do 45°, -0,05t</t>
  </si>
  <si>
    <t>-1362174818</t>
  </si>
  <si>
    <t>26</t>
  </si>
  <si>
    <t>765318866.S</t>
  </si>
  <si>
    <t>Demontáž hrebeňa a nárožia z keramickej krytiny pálenej uloženej na sucho, do sutiny, sklon strechy do 45°, -0,02t</t>
  </si>
  <si>
    <t>-1009467866</t>
  </si>
  <si>
    <t xml:space="preserve">02 - SO-01.2  Architektúra a statika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</si>
  <si>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</si>
  <si>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</si>
  <si>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</si>
  <si>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</si>
  <si>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</si>
  <si>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</si>
  <si>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</si>
  <si>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</si>
  <si>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</si>
  <si>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</si>
  <si>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</si>
  <si>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</si>
  <si>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</si>
  <si>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777 - Podlahy syntetické</t>
  </si>
  <si>
    <t xml:space="preserve">    781 - Obklady</t>
  </si>
  <si>
    <t xml:space="preserve">    783 - Dokončovacie práce - nátery</t>
  </si>
  <si>
    <t xml:space="preserve">    784 - Maľby</t>
  </si>
  <si>
    <t>122201101.S</t>
  </si>
  <si>
    <t>Odkopávka a prekopávka nezapažená v hornine 3, do 100 m3</t>
  </si>
  <si>
    <t>1212365422</t>
  </si>
  <si>
    <t>(0,9-0,4)*(9,3*8,36-8,2*5,2)</t>
  </si>
  <si>
    <t>0,046</t>
  </si>
  <si>
    <t>Súčet - bez priestoru medzi jestv. základmi</t>
  </si>
  <si>
    <t>122201109.S</t>
  </si>
  <si>
    <t>Odkopávky a prekopávky nezapažené. Príplatok k cenám za lepivosť horniny 3</t>
  </si>
  <si>
    <t>1486266125</t>
  </si>
  <si>
    <t>-2039882191</t>
  </si>
  <si>
    <t>(1,7-0,9)*0,6*(0,5+9,3+7,16+9,3+1,46)</t>
  </si>
  <si>
    <t>(1,7-0,9)*0,6*(0,45+2,145+0,7+0,87+1,7+1,275)</t>
  </si>
  <si>
    <t>0,067</t>
  </si>
  <si>
    <t>Súčet - výkop pre nové základy v okolí jestv. základov</t>
  </si>
  <si>
    <t>345155011</t>
  </si>
  <si>
    <t xml:space="preserve">17,6+16,8      "výkop</t>
  </si>
  <si>
    <t>-20,4"zásyp zeminou</t>
  </si>
  <si>
    <t>Súčet - mimo stavenisko</t>
  </si>
  <si>
    <t>-761882777</t>
  </si>
  <si>
    <t>1484925449</t>
  </si>
  <si>
    <t xml:space="preserve">14,0*1,8    "zemina v suchom stave</t>
  </si>
  <si>
    <t>174101102.S</t>
  </si>
  <si>
    <t>Zásyp sypaninou v uzavretých priestoroch s urovnaním povrchu zásypu</t>
  </si>
  <si>
    <t>-1074509791</t>
  </si>
  <si>
    <t>(0,5-0,15)*(3,2*2,655+3,125*3,2+4,65*5,4+8,4*1,76)</t>
  </si>
  <si>
    <t>-0,037</t>
  </si>
  <si>
    <t>Súčet - po štrkopieskové lôžko pod podlahou medzi Premac</t>
  </si>
  <si>
    <t>Zakladanie</t>
  </si>
  <si>
    <t>215901101.S</t>
  </si>
  <si>
    <t>Zhutnenie podložia z rastlej horniny 1 až 4 pod násypy, z hornina súdržných do 92 % PS a nesúdržných</t>
  </si>
  <si>
    <t>1186390905</t>
  </si>
  <si>
    <t>9,3*8,36</t>
  </si>
  <si>
    <t>0,052</t>
  </si>
  <si>
    <t>271571111.S</t>
  </si>
  <si>
    <t>Vankúše zhutnené pod základy zo štrkopiesku</t>
  </si>
  <si>
    <t>1814999908</t>
  </si>
  <si>
    <t>0,15*0,6*(0,5+9,3+7,16+9,3+1,46)</t>
  </si>
  <si>
    <t>0,15*0,6*(5,1-0,6+2,9-0,6+2,4+0,87+0,675)</t>
  </si>
  <si>
    <t>0,038</t>
  </si>
  <si>
    <t>Súčet - podkladný betón</t>
  </si>
  <si>
    <t>273351217.S</t>
  </si>
  <si>
    <t>Debnenie stien základových dosiek, zhotovenie-tradičné</t>
  </si>
  <si>
    <t>1851342402</t>
  </si>
  <si>
    <t>2*(0,15+0,05)*(9,0+6,0)</t>
  </si>
  <si>
    <t>Súčet - podlahová doska</t>
  </si>
  <si>
    <t>273351218.S</t>
  </si>
  <si>
    <t>Debnenie stien základových dosiek, odstránenie-tradičné</t>
  </si>
  <si>
    <t>462831262</t>
  </si>
  <si>
    <t>274271302</t>
  </si>
  <si>
    <t>Murivo základových pásov (m3) PREMAC 50x25x25 s betónovou výplňou C 16/20 hr. 250 mm</t>
  </si>
  <si>
    <t>923455198</t>
  </si>
  <si>
    <t>0,25*0,5*(5,4+3,125+2,7+0,87+0,675)</t>
  </si>
  <si>
    <t>0,004</t>
  </si>
  <si>
    <t>Súčet - aj na jestv. zákl. pásy</t>
  </si>
  <si>
    <t>274271303.1</t>
  </si>
  <si>
    <t>Murivo základových pásov (m3) PREMAC 50x30x25 s betónovou výplňou C 20/25 hr. 300 mm</t>
  </si>
  <si>
    <t>154262351</t>
  </si>
  <si>
    <t>0,3*0,5*(9,0+7,46)*2</t>
  </si>
  <si>
    <t>0,3*0,5*8,4</t>
  </si>
  <si>
    <t>0,002</t>
  </si>
  <si>
    <t>274313521.S</t>
  </si>
  <si>
    <t>Betón základových pásov, prostý tr. C 12/15</t>
  </si>
  <si>
    <t>1280809880</t>
  </si>
  <si>
    <t>0,05*0,6*(0,5+9,3+7,16+9,3+1,46)</t>
  </si>
  <si>
    <t>0,05*0,6*(5,1-0,6+2,9-0,6+2,4+0,87+0,675)</t>
  </si>
  <si>
    <t>274321312.S</t>
  </si>
  <si>
    <t>Betón základových pásov, železový (bez výstuže), tr. C 20/25</t>
  </si>
  <si>
    <t>-1776931456</t>
  </si>
  <si>
    <t>0,6*0,6*(0,5+9,3+7,16+9,3+1,46)</t>
  </si>
  <si>
    <t>0,6*0,6*(5,1-0,6+2,9-0,6+2,4+0,87+0,675)</t>
  </si>
  <si>
    <t>0,053</t>
  </si>
  <si>
    <t>274361821.S</t>
  </si>
  <si>
    <t>Výstuž základových pásov z ocele B500 (10505)</t>
  </si>
  <si>
    <t>371569318</t>
  </si>
  <si>
    <t>(8*0,888+2*0,395)*(0,5+9,3+7,16+9,3+1,46)/1000</t>
  </si>
  <si>
    <t>0,395*2,2*(0,5+9,3+7,16+9,3+1,46)/0,25/1000</t>
  </si>
  <si>
    <t>(8*0,888+2*0,395)*(5,1-0,6+2,9-0,6+2,4+0,87+0,675)/1000</t>
  </si>
  <si>
    <t>0,395*2,2*(5,1-0,6+2,9-0,6+2,4+0,87+0,675)/0,25/1000</t>
  </si>
  <si>
    <t>0,003</t>
  </si>
  <si>
    <t>274361825.S</t>
  </si>
  <si>
    <t>Výstuž pre murivo základových pásov z betónových debniacich tvárnic s betónovou výplňou z ocele B500 (10505)</t>
  </si>
  <si>
    <t>-1265083391</t>
  </si>
  <si>
    <t>2*0,395*(9,0+7,46)*2/1000</t>
  </si>
  <si>
    <t>0,395*1,95*(9,0+7,46)*2/0,5/1000</t>
  </si>
  <si>
    <t>2*0,395*(5,4+3,125+2,7+0,87+0,675+8,4)/1000</t>
  </si>
  <si>
    <t>0,395*1,35*(5,4+3,125+2,7+0,87+0,675+8,4)/0,5/1000</t>
  </si>
  <si>
    <t>Zvislé a kompletné konštrukcie</t>
  </si>
  <si>
    <t>311234561</t>
  </si>
  <si>
    <t>Murivo nosné (m3) z tehál pálených POROTHERM 25 Profi P 12 brúsených na pero a drážku, na maltu POROTHERM Profi (250x375x249)</t>
  </si>
  <si>
    <t>116687017</t>
  </si>
  <si>
    <t>0,25*3,0*(1,87+1,4+0,87+1,15)</t>
  </si>
  <si>
    <t>-0,25*0,8*2,1</t>
  </si>
  <si>
    <t>311234562</t>
  </si>
  <si>
    <t>Murivo nosné (m3) z tehál pálených POROTHERM 30 Profi P 15 brúsených na pero a drážku, na maltu POROTHERM Profi (300x250x249)</t>
  </si>
  <si>
    <t>171709500</t>
  </si>
  <si>
    <t>0,3*3,0*(6,0+8,4)*2</t>
  </si>
  <si>
    <t>-0,3*(1,0*0,75+1,25*1,5+1,0*1,5+1,0*2,25+1,25*1,5*2)</t>
  </si>
  <si>
    <t>0,3*1,0*(6,0+8,4-0,3*5)*2</t>
  </si>
  <si>
    <t>1/2*0,3*(6,69-0,4-4,22)*(6,0+6,0)</t>
  </si>
  <si>
    <t>-0,3*(1,25*1,35+1,0*1,35*2)</t>
  </si>
  <si>
    <t>-0,032</t>
  </si>
  <si>
    <t>317162132</t>
  </si>
  <si>
    <t>Keramický preklad POROTHERM KPP 7, šírky 70 mm, výšky 238 mm, dĺžky 1250 mm</t>
  </si>
  <si>
    <t>1407996744</t>
  </si>
  <si>
    <t>317162133</t>
  </si>
  <si>
    <t>Keramický preklad POROTHERM KPP 7, šírky 70 mm, výšky 238 mm, dĺžky 1500 mm</t>
  </si>
  <si>
    <t>1270273435</t>
  </si>
  <si>
    <t>317162303</t>
  </si>
  <si>
    <t>Keramický spriahnutý preklad POROTHERM KP 11,5, šírky 115 mm, výšky 71 mm, dĺžky 1250 mm</t>
  </si>
  <si>
    <t>247067976</t>
  </si>
  <si>
    <t>331321315.S</t>
  </si>
  <si>
    <t>Betón stĺpov a pilierov hranatých, ťahadiel, rámových stojok, vzpier, železový (bez výstuže) tr. C 20/25</t>
  </si>
  <si>
    <t>-270682651</t>
  </si>
  <si>
    <t>0,3*0,3*1,0*8</t>
  </si>
  <si>
    <t>0,3*0,3*2,65*2</t>
  </si>
  <si>
    <t>331351101.S</t>
  </si>
  <si>
    <t>Debnenie hranatých stĺpov prierezu pravouhlého štvoruholníka výšky do 4 m, zhotovenie-dielce</t>
  </si>
  <si>
    <t>-511082448</t>
  </si>
  <si>
    <t>2*(0,3+0,3)*1,0*8</t>
  </si>
  <si>
    <t>2*(0,3+0,3)*2,65*2</t>
  </si>
  <si>
    <t>331351102.S</t>
  </si>
  <si>
    <t>Debnenie hranatých stĺpov prierezu pravouhlého štvoruholníka výšky do 4 m, odstránenie-dielce</t>
  </si>
  <si>
    <t>-1862343743</t>
  </si>
  <si>
    <t>331361821.S</t>
  </si>
  <si>
    <t>Výstuž stĺpov, pilierov, stojok hranatých z bet. ocele B500 (10505)</t>
  </si>
  <si>
    <t>1478408837</t>
  </si>
  <si>
    <t>3*0,888*(1,38+1,38)*8/1000</t>
  </si>
  <si>
    <t>0,395/1,0*1,0*8/0,15/1000</t>
  </si>
  <si>
    <t>3*0,888*(2,18+2,98)*2/1000</t>
  </si>
  <si>
    <t>0,395*1,0*2,65*2/0,15/1000</t>
  </si>
  <si>
    <t>-0,001</t>
  </si>
  <si>
    <t>27</t>
  </si>
  <si>
    <t>342242032</t>
  </si>
  <si>
    <t>Priečky z tehál pálených POROTHERM 14 Profi P 8 brúsených, na maltu POROTHERM Profi (140x500x249)</t>
  </si>
  <si>
    <t>278211865</t>
  </si>
  <si>
    <t>3,0*(3,15+3,28+1,0)-(0,6+0,8)*2,1</t>
  </si>
  <si>
    <t>2,65*(5,4+2,5+2,1+1,7+1,15+2,15)-(0,8*2+0,6)*2,1-1/2*1,4*1,75*4</t>
  </si>
  <si>
    <t>0,42</t>
  </si>
  <si>
    <t>Vodorovné konštrukcie</t>
  </si>
  <si>
    <t>28</t>
  </si>
  <si>
    <t>411162500</t>
  </si>
  <si>
    <t xml:space="preserve">Strop POROTHERM z nosníkov KPSN a stropných vložiek KSV 17/60, s podoprením a dobetónovaním priestoru medzi stropnými vložkami (bez nadbetonávky), s vložením KARI siete,  jednoduché kladenie nosníkov dĺ. 3500 mm</t>
  </si>
  <si>
    <t>393722140</t>
  </si>
  <si>
    <t>3,5*1,25</t>
  </si>
  <si>
    <t>0,025</t>
  </si>
  <si>
    <t>29</t>
  </si>
  <si>
    <t>411162540</t>
  </si>
  <si>
    <t>Strop POROTHERM z nosníkov KPSN a stropných vložiek KSV 17/60, s podoprením a dobetónovaním priestoru medzi stropnými vložkami (bez nadbetonávky), s vložením KARI siete, jednoduché kladenie nosníkov dĺ. 4500 mm</t>
  </si>
  <si>
    <t>-1275580627</t>
  </si>
  <si>
    <t>4,5*1,4</t>
  </si>
  <si>
    <t>30</t>
  </si>
  <si>
    <t>411162590</t>
  </si>
  <si>
    <t>Strop POROTHERM z nosníkov KPSN a stropných vložiek KSV 17/60, s podoprením a dobetónovaním priestoru medzi stropnými vložkami (bez nadbetonávky), s vložením KARI siete, jednoduché kladenie nosníkov dĺ. 5750 mm</t>
  </si>
  <si>
    <t>1354623105</t>
  </si>
  <si>
    <t>5,75*(3,15+2,6)</t>
  </si>
  <si>
    <t>0,037</t>
  </si>
  <si>
    <t>31</t>
  </si>
  <si>
    <t>411162851</t>
  </si>
  <si>
    <t>Nadbetonávka stropu POROTHERM betónom C 20/25 hrúbky 40 mm</t>
  </si>
  <si>
    <t>-311708186</t>
  </si>
  <si>
    <t>(3,15+2,6)*5,4</t>
  </si>
  <si>
    <t>1,5*3,25</t>
  </si>
  <si>
    <t>1,15*4,15</t>
  </si>
  <si>
    <t>32</t>
  </si>
  <si>
    <t>417321414.S</t>
  </si>
  <si>
    <t>Betón stužujúcich pásov a vencov železový tr. C 20/25</t>
  </si>
  <si>
    <t>1445127933</t>
  </si>
  <si>
    <t>0,25*0,25*(1,87+1,4+0,87+1,15)</t>
  </si>
  <si>
    <t>0,25*0,3*(6,0+8,4)*2</t>
  </si>
  <si>
    <t>0,049</t>
  </si>
  <si>
    <t>33</t>
  </si>
  <si>
    <t>417351115.S</t>
  </si>
  <si>
    <t>Debnenie bočníc stužujúcich pásov a vencov vrátane vzpier zhotovenie</t>
  </si>
  <si>
    <t>1748907479</t>
  </si>
  <si>
    <t>2*0,25*(1,87+1,4+0,87+1,15)</t>
  </si>
  <si>
    <t>2*0,25*(6,0+8,4)*2</t>
  </si>
  <si>
    <t>0,055</t>
  </si>
  <si>
    <t>34</t>
  </si>
  <si>
    <t>417351116.S</t>
  </si>
  <si>
    <t>Debnenie bočníc stužujúcich pásov a vencov vrátane vzpier odstránenie</t>
  </si>
  <si>
    <t>860024484</t>
  </si>
  <si>
    <t>35</t>
  </si>
  <si>
    <t>417361821.S</t>
  </si>
  <si>
    <t>Výstuž stužujúcich pásov a vencov z betonárskej ocele B500 (10505)</t>
  </si>
  <si>
    <t>-1660513</t>
  </si>
  <si>
    <t>6*0,888*(1,87+1,4+0,87+1,15)/1000</t>
  </si>
  <si>
    <t>0,395/1,0*(1,87+1,4+0,87+1,15)/0,25/1000</t>
  </si>
  <si>
    <t>6*0,888*(6,0+8,4)*4/1000</t>
  </si>
  <si>
    <t>0,395*1,1*(6,0+8,4)*4/0,25/1000</t>
  </si>
  <si>
    <t>0,007</t>
  </si>
  <si>
    <t>36</t>
  </si>
  <si>
    <t>417391151.S</t>
  </si>
  <si>
    <t>Montáž obkladu betónových konštrukcií vykonaný súčasne s betónovaním extrudovaným polystyrénom</t>
  </si>
  <si>
    <t>1135856348</t>
  </si>
  <si>
    <t>0,3*1,0*(6+6)</t>
  </si>
  <si>
    <t>0,3*2,65*2</t>
  </si>
  <si>
    <t>Medzisúčet - stĺpy</t>
  </si>
  <si>
    <t>2*0,25*(6,0+9,0)*2</t>
  </si>
  <si>
    <t>Medzisúčet - vence</t>
  </si>
  <si>
    <t>37</t>
  </si>
  <si>
    <t>M</t>
  </si>
  <si>
    <t>283750000700.S</t>
  </si>
  <si>
    <t>Doska XPS hr. 50 mm, zateplenie soklov, suterénov, podláh</t>
  </si>
  <si>
    <t>1182231338</t>
  </si>
  <si>
    <t>20,2*1,05</t>
  </si>
  <si>
    <t>38</t>
  </si>
  <si>
    <t>434311116.S</t>
  </si>
  <si>
    <t>Stupne dusané na terén alebo dosku z betónu bez poteru, so zahladením povrchu tr. C 20/25</t>
  </si>
  <si>
    <t>-433536300</t>
  </si>
  <si>
    <t>1,62+1,62+1,7</t>
  </si>
  <si>
    <t>0,06</t>
  </si>
  <si>
    <t>39</t>
  </si>
  <si>
    <t>434351141.S</t>
  </si>
  <si>
    <t>Debnenie stupňov na podstupňovej doske alebo na teréne pôdorysne priamočiarych zhotovenie</t>
  </si>
  <si>
    <t>-1910905481</t>
  </si>
  <si>
    <t>1,62*(0,15+0,3+0,15)*2</t>
  </si>
  <si>
    <t>1,7*(0,15+0,3+0,15)</t>
  </si>
  <si>
    <t>0,036</t>
  </si>
  <si>
    <t>40</t>
  </si>
  <si>
    <t>434351142.S</t>
  </si>
  <si>
    <t>Debnenie stupňov na podstupňovej doske alebo na teréne pôdorysne priamočiarych odstránenie</t>
  </si>
  <si>
    <t>-1192579014</t>
  </si>
  <si>
    <t>Komunikácie</t>
  </si>
  <si>
    <t>41</t>
  </si>
  <si>
    <t>564730111.S</t>
  </si>
  <si>
    <t>Podklad alebo kryt z kameniva hrubého drveného veľ. 8-16 mm s rozprestretím a zhutnením hr. 100 mm</t>
  </si>
  <si>
    <t>-165350154</t>
  </si>
  <si>
    <t>8,4*1,46</t>
  </si>
  <si>
    <t>Súčet - ZD_01</t>
  </si>
  <si>
    <t>42</t>
  </si>
  <si>
    <t>564760211.S</t>
  </si>
  <si>
    <t>Podklad alebo kryt z kameniva hrubého drveného veľ. 16-32 mm s rozprestretím a zhutnením hr. 200 mm</t>
  </si>
  <si>
    <t>1675868322</t>
  </si>
  <si>
    <t>43</t>
  </si>
  <si>
    <t>596911141.S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</si>
  <si>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</si>
  <si>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1758100204</t>
  </si>
  <si>
    <t>9,4*2,0+0,3*1,7</t>
  </si>
  <si>
    <t>44</t>
  </si>
  <si>
    <t>592460007500.S</t>
  </si>
  <si>
    <t>Dlažba betónová bezškárová, hr. 60 mm, prírodná</t>
  </si>
  <si>
    <t>-1964226305</t>
  </si>
  <si>
    <t>19,3*1,02</t>
  </si>
  <si>
    <t>0,014</t>
  </si>
  <si>
    <t>Úpravy povrchov, podlahy, osadenie</t>
  </si>
  <si>
    <t>45</t>
  </si>
  <si>
    <t>611460121.S</t>
  </si>
  <si>
    <t>Príprava vnútorného podkladu stropov penetráciou základnou</t>
  </si>
  <si>
    <t>636202222</t>
  </si>
  <si>
    <t>19,72+1,97+10,37+6,5</t>
  </si>
  <si>
    <t>46</t>
  </si>
  <si>
    <t>611460363.S</t>
  </si>
  <si>
    <t>Vnútorná omietka stropov vápennocementová jednovrstvová, hr. 10 mm</t>
  </si>
  <si>
    <t>-1676618723</t>
  </si>
  <si>
    <t>47</t>
  </si>
  <si>
    <t>612460121.S</t>
  </si>
  <si>
    <t>Príprava vnútorného podkladu stien penetráciou základnou</t>
  </si>
  <si>
    <t>-665069038</t>
  </si>
  <si>
    <t>2*2,7*(1,15+5,0+5,4+1,0+1,87+3,15+3,25+3,15+2,0)</t>
  </si>
  <si>
    <t>-(1,25*1,5*3+1,0*1,5+1,0*2,25+1,0*0,75)</t>
  </si>
  <si>
    <t>-2*(0,6+0,8*2)*1,97</t>
  </si>
  <si>
    <t>0,25*(5,5*3+5,0+5,5+3,5)</t>
  </si>
  <si>
    <t>2*2,6*(2,7+3,25+3,85+5,4+3,25+5,4+2,5+2,0)</t>
  </si>
  <si>
    <t>-(1,25*1,35+1,0*1,35*2+0,8*1,97*4+0,6*1,97*2)</t>
  </si>
  <si>
    <t>-1/2*1,4*1,75*12</t>
  </si>
  <si>
    <t>0,25*(5,2+4,7*2)</t>
  </si>
  <si>
    <t>7,616</t>
  </si>
  <si>
    <t>48</t>
  </si>
  <si>
    <t>612460363.S</t>
  </si>
  <si>
    <t>Vnútorná omietka stien vápennocementová jednovrstvová, hr. 10 mm</t>
  </si>
  <si>
    <t>1264510547</t>
  </si>
  <si>
    <t>49</t>
  </si>
  <si>
    <t>622461042.S</t>
  </si>
  <si>
    <t>Vonkajšia omietka stien pastovitá silikátová ryhovaná vrátane penetrácie, hr. 1,5 mm</t>
  </si>
  <si>
    <t>-411142338</t>
  </si>
  <si>
    <t>2*(4,25+0,4)*(9,4+6,4)</t>
  </si>
  <si>
    <t>1/2*(6,69-4,25)*(6,4+6,4)</t>
  </si>
  <si>
    <t>-(1,25*1,35+1,0*1,35*2)</t>
  </si>
  <si>
    <t xml:space="preserve">0,2*(3,5+5,5*3+5,0+5,5+5,2+4,7*2)   "ostenia</t>
  </si>
  <si>
    <t>2,937</t>
  </si>
  <si>
    <t>50</t>
  </si>
  <si>
    <t>625250596.S</t>
  </si>
  <si>
    <t>Kontaktný zatepľovací systém soklovej alebo vodou namáhanej časti doskami XPS hr. 180 mm, zatĺkacie kotvy</t>
  </si>
  <si>
    <t>-1810288199</t>
  </si>
  <si>
    <t>2*(0,05+0,9)*(9,36+6,0)</t>
  </si>
  <si>
    <t>Súčet - základové pásy a murivo do +0,05 m</t>
  </si>
  <si>
    <t>51</t>
  </si>
  <si>
    <t>625250743.S</t>
  </si>
  <si>
    <t>Kontaktný zatepľovací systém z minerálnej vlny hr. 200 mm, zatĺkacie kotvy</t>
  </si>
  <si>
    <t>-1182251294</t>
  </si>
  <si>
    <t>2*(4,25-0,05)*(9,4+6,4)</t>
  </si>
  <si>
    <t>1,177</t>
  </si>
  <si>
    <t>52</t>
  </si>
  <si>
    <t>631315661.S</t>
  </si>
  <si>
    <t>Mazanina z betónu prostého (m3) tr. C 20/25 hr.nad 120 do 240 mm</t>
  </si>
  <si>
    <t>-1021538318</t>
  </si>
  <si>
    <t xml:space="preserve">0,15*9,0*6,0   "PK_01, 02, 03</t>
  </si>
  <si>
    <t>53</t>
  </si>
  <si>
    <t>631362442.S</t>
  </si>
  <si>
    <t>Výstuž mazanín z betónov (z kameniva) a z ľahkých betónov zo sietí KARI, priemer drôtu 8/8 mm, veľkosť oka 150x150 mm</t>
  </si>
  <si>
    <t>-210595511</t>
  </si>
  <si>
    <t>2,4*6,0*7</t>
  </si>
  <si>
    <t>54</t>
  </si>
  <si>
    <t>631571003.S</t>
  </si>
  <si>
    <t>Násyp zo štrkopiesku 0-32 (pre spevnenie podkladu)</t>
  </si>
  <si>
    <t>-1780715728</t>
  </si>
  <si>
    <t xml:space="preserve">0,15*(3,2*2,655+3,125*3,2+4,65*5,4)   "PK_01, 02, 03</t>
  </si>
  <si>
    <t>0,059</t>
  </si>
  <si>
    <t xml:space="preserve">Súčet - pod podlahovú dosku  medzi Premac</t>
  </si>
  <si>
    <t>55</t>
  </si>
  <si>
    <t>632001021.S</t>
  </si>
  <si>
    <t>Zhotovenie okrajovej dilatačnej pásky z PE</t>
  </si>
  <si>
    <t>1410423651</t>
  </si>
  <si>
    <t xml:space="preserve">2*(1,15+5,0+5,4+1,0+1,87+3,15+3,25+3,15+2,0)   "PK_01, 02, 03</t>
  </si>
  <si>
    <t xml:space="preserve">2*(1,15+1,0+3,85+5,4+3,25+5,4+2,5+2,0)    "PK_04, 05</t>
  </si>
  <si>
    <t>56</t>
  </si>
  <si>
    <t>283320004900.S</t>
  </si>
  <si>
    <t>Okrajová dilatačná páska z PE 120/10 mm bez fólie na oddilatovanie poterov od stenových konštrukcií</t>
  </si>
  <si>
    <t>1233019987</t>
  </si>
  <si>
    <t>101,1*1,01</t>
  </si>
  <si>
    <t>-0,011</t>
  </si>
  <si>
    <t>57</t>
  </si>
  <si>
    <t>632455606</t>
  </si>
  <si>
    <t>Cementový poter BAUMIT Estrich, triedy CT-C20-F5, hr. 60 mm</t>
  </si>
  <si>
    <t>342842561</t>
  </si>
  <si>
    <t xml:space="preserve">6,5   "PK_02</t>
  </si>
  <si>
    <t xml:space="preserve">1,65+19,72+10,37   "PK_03</t>
  </si>
  <si>
    <t xml:space="preserve">5,03    "PK_04</t>
  </si>
  <si>
    <t xml:space="preserve">16,77+1,13+17,55    "PK_05</t>
  </si>
  <si>
    <t>-0,02</t>
  </si>
  <si>
    <t>58</t>
  </si>
  <si>
    <t>632455607</t>
  </si>
  <si>
    <t>Cementový poter BAUMIT Estrich, triedy CT-C20-F5, hr. 65 mm</t>
  </si>
  <si>
    <t>1758734074</t>
  </si>
  <si>
    <t>1,97</t>
  </si>
  <si>
    <t>0,03</t>
  </si>
  <si>
    <t>Súčet - PK_01</t>
  </si>
  <si>
    <t>59</t>
  </si>
  <si>
    <t>941941031.S</t>
  </si>
  <si>
    <t>Montáž lešenia ľahkého pracovného radového s podlahami šírky od 0,80 do 1,00 m, výšky do 10 m</t>
  </si>
  <si>
    <t>2122087710</t>
  </si>
  <si>
    <t>2*4,7*(9,4+6,4)</t>
  </si>
  <si>
    <t>1/2*(6,69-4,22)*(6,4+6,4)</t>
  </si>
  <si>
    <t>5,672</t>
  </si>
  <si>
    <t>60</t>
  </si>
  <si>
    <t>941941191.S</t>
  </si>
  <si>
    <t>Príplatok za prvý a každý ďalší i začatý mesiac použitia lešenia ľahkého pracovného radového s podlahami šírky od 0,80 do 1,00 m, výšky do 10 m</t>
  </si>
  <si>
    <t>1306235533</t>
  </si>
  <si>
    <t>170,0</t>
  </si>
  <si>
    <t>61</t>
  </si>
  <si>
    <t>941941831.S</t>
  </si>
  <si>
    <t>Demontáž lešenia ľahkého pracovného radového s podlahami šírky nad 0,80 do 1,00 m, výšky do 10 m</t>
  </si>
  <si>
    <t>1522529160</t>
  </si>
  <si>
    <t>62</t>
  </si>
  <si>
    <t>941955001.S</t>
  </si>
  <si>
    <t>Lešenie ľahké pracovné pomocné, s výškou lešeňovej podlahy do 1,20 m</t>
  </si>
  <si>
    <t>464444676</t>
  </si>
  <si>
    <t>1,65+19,72+1,97+10,37+6,5</t>
  </si>
  <si>
    <t>2,76+16,77+5,03+1,13+17,55</t>
  </si>
  <si>
    <t>63</t>
  </si>
  <si>
    <t>952901111.S</t>
  </si>
  <si>
    <t>Vyčistenie budov pri výške podlaží do 4 m</t>
  </si>
  <si>
    <t>838188714</t>
  </si>
  <si>
    <t>9,4*8,4</t>
  </si>
  <si>
    <t>9,4*6,4</t>
  </si>
  <si>
    <t>64</t>
  </si>
  <si>
    <t>953943122.S</t>
  </si>
  <si>
    <t>Osadenie drobných kovových predmetov do betónu pred zabetónovaním, hmotnosti 1-5 kg/kus (bez dodávky)</t>
  </si>
  <si>
    <t>264145043</t>
  </si>
  <si>
    <t xml:space="preserve">6   "stĺpy terasy</t>
  </si>
  <si>
    <t>65</t>
  </si>
  <si>
    <t>5535100.2</t>
  </si>
  <si>
    <t>Kotviaca papuča stĺpov terasy</t>
  </si>
  <si>
    <t>1213653199</t>
  </si>
  <si>
    <t>66</t>
  </si>
  <si>
    <t>953995406.S</t>
  </si>
  <si>
    <t>Okenný a dverový začisťovací profil</t>
  </si>
  <si>
    <t>2119433857</t>
  </si>
  <si>
    <t>3,5+5,5*3+5,0+5,5</t>
  </si>
  <si>
    <t>5,2+4,7*2</t>
  </si>
  <si>
    <t>67</t>
  </si>
  <si>
    <t>953995411.S</t>
  </si>
  <si>
    <t>Nadokenný profil so skrytou okapničkou</t>
  </si>
  <si>
    <t>-319005406</t>
  </si>
  <si>
    <t>1,0+1,25*3+1,0+1,0</t>
  </si>
  <si>
    <t>1,25+1,0*2</t>
  </si>
  <si>
    <t>68</t>
  </si>
  <si>
    <t>953995421.S</t>
  </si>
  <si>
    <t>Rohový profil s integrovanou sieťovinou - pevný</t>
  </si>
  <si>
    <t>1459122841</t>
  </si>
  <si>
    <t>4,6*4</t>
  </si>
  <si>
    <t>2*(1,0+1,5*4+2,25+1,35*3)</t>
  </si>
  <si>
    <t>99</t>
  </si>
  <si>
    <t>Presun hmôt HSV</t>
  </si>
  <si>
    <t>69</t>
  </si>
  <si>
    <t>998011002.S</t>
  </si>
  <si>
    <t>Presun hmôt pre budovy (801, 803, 812), zvislá konštr. z tehál, tvárnic, z kovu výšky do 12 m</t>
  </si>
  <si>
    <t>1677592345</t>
  </si>
  <si>
    <t>711</t>
  </si>
  <si>
    <t>Izolácie proti vode a vlhkosti</t>
  </si>
  <si>
    <t>70</t>
  </si>
  <si>
    <t>711111001.S</t>
  </si>
  <si>
    <t>Zhotovenie izolácie proti zemnej vlhkosti vodorovná náterom penetračným za studena</t>
  </si>
  <si>
    <t>1948564611</t>
  </si>
  <si>
    <t xml:space="preserve">9,0*6,0   "PK_01, 02, 03</t>
  </si>
  <si>
    <t>71</t>
  </si>
  <si>
    <t>246170000900.S</t>
  </si>
  <si>
    <t>Lak asfaltový penetračný</t>
  </si>
  <si>
    <t>-1129347028</t>
  </si>
  <si>
    <t>54,0*0,0003</t>
  </si>
  <si>
    <t>72</t>
  </si>
  <si>
    <t>711112001.S</t>
  </si>
  <si>
    <t xml:space="preserve">Zhotovenie  izolácie proti zemnej vlhkosti zvislá penetračným náterom za studena</t>
  </si>
  <si>
    <t>-729478304</t>
  </si>
  <si>
    <t>2*(0,9+0,05)*(9,0+6,0)</t>
  </si>
  <si>
    <t>73</t>
  </si>
  <si>
    <t>-609747841</t>
  </si>
  <si>
    <t>28,5*0,00035</t>
  </si>
  <si>
    <t>74</t>
  </si>
  <si>
    <t>711131101.S</t>
  </si>
  <si>
    <t xml:space="preserve">Zhotovenie  izolácie proti zemnej vlhkosti vodorovná AIP na sucho</t>
  </si>
  <si>
    <t>-1991808113</t>
  </si>
  <si>
    <t>75</t>
  </si>
  <si>
    <t>628310001200</t>
  </si>
  <si>
    <t>Pás asfaltový FOALBIT AL S 40 pre spodné vrstvy hydroizolačných systémov (parotesná zábrana a protiradónová izolácia)</t>
  </si>
  <si>
    <t>1234770457</t>
  </si>
  <si>
    <t>54,0*1,15</t>
  </si>
  <si>
    <t>76</t>
  </si>
  <si>
    <t>711141559.S</t>
  </si>
  <si>
    <t xml:space="preserve">Zhotovenie  izolácie proti zemnej vlhkosti a tlakovej vode vodorovná NAIP pritavením</t>
  </si>
  <si>
    <t>745323806</t>
  </si>
  <si>
    <t xml:space="preserve">9,0*6,0*2   "PK_01, 02, 03</t>
  </si>
  <si>
    <t>77</t>
  </si>
  <si>
    <t>628320000100</t>
  </si>
  <si>
    <t>Pás asfaltový GLASBIT G 200 S 40 pre spodné vrstvy hydroizolačných systémov, ICOPAL</t>
  </si>
  <si>
    <t>1759892493</t>
  </si>
  <si>
    <t>108,0*1,15</t>
  </si>
  <si>
    <t>78</t>
  </si>
  <si>
    <t>711142559.S</t>
  </si>
  <si>
    <t xml:space="preserve">Zhotovenie  izolácie proti zemnej vlhkosti a tlakovej vode zvislá NAIP pritavením</t>
  </si>
  <si>
    <t>1512179983</t>
  </si>
  <si>
    <t>2*(0,9+0,05)*(9,0+6,0)*2</t>
  </si>
  <si>
    <t>79</t>
  </si>
  <si>
    <t>1238191947</t>
  </si>
  <si>
    <t>57,0*1,2</t>
  </si>
  <si>
    <t>80</t>
  </si>
  <si>
    <t>998711101.S</t>
  </si>
  <si>
    <t>Presun hmôt pre izoláciu proti vode v objektoch výšky do 6 m</t>
  </si>
  <si>
    <t>-1425684144</t>
  </si>
  <si>
    <t>713</t>
  </si>
  <si>
    <t>Izolácie tepelné</t>
  </si>
  <si>
    <t>81</t>
  </si>
  <si>
    <t>713120010.S</t>
  </si>
  <si>
    <t>Zakrývanie tepelnej izolácie podláh fóliou</t>
  </si>
  <si>
    <t>-912380983</t>
  </si>
  <si>
    <t>40,5+41,3</t>
  </si>
  <si>
    <t>82</t>
  </si>
  <si>
    <t>283230011400.S</t>
  </si>
  <si>
    <t>Krycia PE fólia hr. 0,12 mm, pre podlahové vykurovanie</t>
  </si>
  <si>
    <t>1493820055</t>
  </si>
  <si>
    <t>81,8*1,15</t>
  </si>
  <si>
    <t>83</t>
  </si>
  <si>
    <t>713121111.S</t>
  </si>
  <si>
    <t>Montáž tepelnej izolácie podláh minerálnou vlnou, kladená voľne v jednej vrstve</t>
  </si>
  <si>
    <t>1384064094</t>
  </si>
  <si>
    <t>16,77+5,03+1,13+17,55</t>
  </si>
  <si>
    <t>0,02</t>
  </si>
  <si>
    <t>Súčet - PK_04, 05</t>
  </si>
  <si>
    <t>84</t>
  </si>
  <si>
    <t>631440020700</t>
  </si>
  <si>
    <t>Doska ISOVER N 4, 40x600x1200 mm izolácia z kamennej vlny vhodná pre ťažké plávajúce podlahy</t>
  </si>
  <si>
    <t>543615452</t>
  </si>
  <si>
    <t>40,5*1,02</t>
  </si>
  <si>
    <t>85</t>
  </si>
  <si>
    <t>713121121.S</t>
  </si>
  <si>
    <t>Montáž tepelnej izolácie podláh minerálnou vlnou, kladená voľne v dvoch vrstvách</t>
  </si>
  <si>
    <t>385330831</t>
  </si>
  <si>
    <t>Súčet - PK_01, 02, 03</t>
  </si>
  <si>
    <t>86</t>
  </si>
  <si>
    <t>631440022700</t>
  </si>
  <si>
    <t>Doska NOBASIL PTS 80x600x1000 mm, čadičová minerálna izolácia pre ľahké aj ťažké plávajúce podlahy, KNAUF</t>
  </si>
  <si>
    <t>180240445</t>
  </si>
  <si>
    <t>40,2*2*1,02</t>
  </si>
  <si>
    <t>-0,008</t>
  </si>
  <si>
    <t>87</t>
  </si>
  <si>
    <t>713161510.S</t>
  </si>
  <si>
    <t>Montáž tepelnej izolácie striech šikmých z minerálnej vlny medzi a pod krokvy s parozábranou kladená voľne hr. nad 10 cm</t>
  </si>
  <si>
    <t>1250380186</t>
  </si>
  <si>
    <t>(2,3+1,95+2,3)*8,4</t>
  </si>
  <si>
    <t>Súčet - ST_01 medzi krokvičky</t>
  </si>
  <si>
    <t>88</t>
  </si>
  <si>
    <t>631440004100.S</t>
  </si>
  <si>
    <t>Doska z minerálnej vlny hr. 120 mm, izolácia pre šikmé strechy, nezaťažené stropy, priečky</t>
  </si>
  <si>
    <t>-1878873365</t>
  </si>
  <si>
    <t>55,0*1,02</t>
  </si>
  <si>
    <t>89</t>
  </si>
  <si>
    <t>713161520.S</t>
  </si>
  <si>
    <t>Montáž tepelnej izolácie striech šikmých prichytená pribitím a vyviazaním na latovanie medzi a pod krokvy hr. do 10 cm</t>
  </si>
  <si>
    <t>-179667469</t>
  </si>
  <si>
    <t>(2,5+2,0+2,5)*8,4*2</t>
  </si>
  <si>
    <t>Súčet - ST_01 v 2 vrstvách</t>
  </si>
  <si>
    <t>90</t>
  </si>
  <si>
    <t>631440004000.S</t>
  </si>
  <si>
    <t>Doska z minerálnej vlny hr. 100 mm, izolácia pre šikmé strechy, nezaťažené stropy, priečky</t>
  </si>
  <si>
    <t>-1445228140</t>
  </si>
  <si>
    <t>117,6*1,02</t>
  </si>
  <si>
    <t>0,048</t>
  </si>
  <si>
    <t>91</t>
  </si>
  <si>
    <t>998713101.S</t>
  </si>
  <si>
    <t>Presun hmôt pre izolácie tepelné v objektoch výšky do 6 m</t>
  </si>
  <si>
    <t>-626362114</t>
  </si>
  <si>
    <t>722</t>
  </si>
  <si>
    <t>Zdravotechnika - vnútorný vodovod</t>
  </si>
  <si>
    <t>92</t>
  </si>
  <si>
    <t>722250180.S</t>
  </si>
  <si>
    <t>Montáž hasiaceho prístroja na stenu</t>
  </si>
  <si>
    <t>1940995916</t>
  </si>
  <si>
    <t>93</t>
  </si>
  <si>
    <t>449170000900.S</t>
  </si>
  <si>
    <t>Prenosný hasiaci prístroj práškový P6Če 6 kg, 21A</t>
  </si>
  <si>
    <t>164032109</t>
  </si>
  <si>
    <t>94</t>
  </si>
  <si>
    <t>998722101.S</t>
  </si>
  <si>
    <t>Presun hmôt pre vnútorný vodovod v objektoch výšky do 6 m</t>
  </si>
  <si>
    <t>-221050625</t>
  </si>
  <si>
    <t>95</t>
  </si>
  <si>
    <t>762222141.S</t>
  </si>
  <si>
    <t>Montáž zábradlia rovného, osovej vzdialenosti stĺpikov do 1500 mm</t>
  </si>
  <si>
    <t>-1726807313</t>
  </si>
  <si>
    <t>9,0-(1,3+0,18*6)</t>
  </si>
  <si>
    <t>Súčet - medzi stĺpmi krytej terasy</t>
  </si>
  <si>
    <t>96</t>
  </si>
  <si>
    <t>6119300.1</t>
  </si>
  <si>
    <t>Zábradlie drevené v. 1000 mm</t>
  </si>
  <si>
    <t>2086438350</t>
  </si>
  <si>
    <t>97</t>
  </si>
  <si>
    <t>762311103.S</t>
  </si>
  <si>
    <t>Montáž kotevných želiez, príložiek, pätiek, ťahadiel, s pripojením k drevenej konštrukcii</t>
  </si>
  <si>
    <t>623911382</t>
  </si>
  <si>
    <t>"pomúrnica 150/150 - po 1,5 m</t>
  </si>
  <si>
    <t>(10,8/1,5+0,8)*3</t>
  </si>
  <si>
    <t>(2,2/1,5+0,533)*2,0+0,001</t>
  </si>
  <si>
    <t>98</t>
  </si>
  <si>
    <t>5535100.1</t>
  </si>
  <si>
    <t xml:space="preserve">Kovové konštrukcie - kotvenie pomúrnice </t>
  </si>
  <si>
    <t>213184887</t>
  </si>
  <si>
    <t>762332120.S</t>
  </si>
  <si>
    <t>Montáž viazaných konštrukcií krovov striech z reziva priemernej plochy 120 - 224 cm2</t>
  </si>
  <si>
    <t>-332376316</t>
  </si>
  <si>
    <t>"pomúrnica 150/150</t>
  </si>
  <si>
    <t>10,8*2</t>
  </si>
  <si>
    <t>"krokvy 120/180</t>
  </si>
  <si>
    <t>(4,9+7,1)*13</t>
  </si>
  <si>
    <t>"klieštiny 80/160</t>
  </si>
  <si>
    <t>2,55*24</t>
  </si>
  <si>
    <t>"zavetrovanie 120/30</t>
  </si>
  <si>
    <t>20,0</t>
  </si>
  <si>
    <t>10,8+2,2*2</t>
  </si>
  <si>
    <t>"stĺpy terasové 180/180</t>
  </si>
  <si>
    <t>2,8*6</t>
  </si>
  <si>
    <t>Medzisúčet - terasa, pohľadová kvalita</t>
  </si>
  <si>
    <t>9,2</t>
  </si>
  <si>
    <t>100</t>
  </si>
  <si>
    <t>605710003603.S</t>
  </si>
  <si>
    <t>Hranoly z konštrukčného dreva KVH, nepohľadová kvalita</t>
  </si>
  <si>
    <t>-1823619284</t>
  </si>
  <si>
    <t>10,8*2*0,15*0,15</t>
  </si>
  <si>
    <t>(4,9+7,1)*13*0,12*0,18</t>
  </si>
  <si>
    <t>2,55*24*0,08*0,16</t>
  </si>
  <si>
    <t>20,0*0,12*0,03</t>
  </si>
  <si>
    <t>4,711*0,1</t>
  </si>
  <si>
    <t>0,008</t>
  </si>
  <si>
    <t>101</t>
  </si>
  <si>
    <t>605710006603.S</t>
  </si>
  <si>
    <t>Hranoly z konštrukčného dreva KVH, pohľadová kvalita</t>
  </si>
  <si>
    <t>-1450137356</t>
  </si>
  <si>
    <t>(10,8+2,2*2)*0,15*0,15</t>
  </si>
  <si>
    <t>2,8*6*0,18*0,18</t>
  </si>
  <si>
    <t>0,886*0,1</t>
  </si>
  <si>
    <t>0,005</t>
  </si>
  <si>
    <t>102</t>
  </si>
  <si>
    <t>762341022.S</t>
  </si>
  <si>
    <t>Montáž debnenia odkvapov z tatranského profilu pre všetky druhy striech</t>
  </si>
  <si>
    <t>892157895</t>
  </si>
  <si>
    <t>0,6*(4,0+4,0)</t>
  </si>
  <si>
    <t>0,6*(4,0+10,8+4,0)</t>
  </si>
  <si>
    <t>103</t>
  </si>
  <si>
    <t>611920005700.S</t>
  </si>
  <si>
    <t>Drevený obklad tatranský profil, hrúbka 15 mm, šírka 96 mm, smrek, I. trieda</t>
  </si>
  <si>
    <t>2084383599</t>
  </si>
  <si>
    <t>16,1*1,1</t>
  </si>
  <si>
    <t>104</t>
  </si>
  <si>
    <t>762341201.S</t>
  </si>
  <si>
    <t>Montáž latovania jednoduchých striech pre sklon do 60°</t>
  </si>
  <si>
    <t>1755856290</t>
  </si>
  <si>
    <t>129,6/0,32</t>
  </si>
  <si>
    <t>105</t>
  </si>
  <si>
    <t>6054300.1</t>
  </si>
  <si>
    <t>Rezivo stavebné zo smreku - strešné laty impregnované hr. 30 mm, š. 50 mm, dĺ. 4000-5000 mm, JAFHOLZ</t>
  </si>
  <si>
    <t>503923410</t>
  </si>
  <si>
    <t>405,0*1,1</t>
  </si>
  <si>
    <t>106</t>
  </si>
  <si>
    <t>762341252.S</t>
  </si>
  <si>
    <t>Montáž kontralát pre sklon od 22° do 35°</t>
  </si>
  <si>
    <t>-521582583</t>
  </si>
  <si>
    <t>129,6/0,85</t>
  </si>
  <si>
    <t>2,529</t>
  </si>
  <si>
    <t>107</t>
  </si>
  <si>
    <t>6054300.2</t>
  </si>
  <si>
    <t>Rezivo stavebné zo smreku - strešné laty impregnované hr. 50 mm, š. 50 mm, dĺ. 4000-5000 mm, JAFHOLZ</t>
  </si>
  <si>
    <t>766684638</t>
  </si>
  <si>
    <t>155,0*1,1</t>
  </si>
  <si>
    <t>108</t>
  </si>
  <si>
    <t>762395000.S</t>
  </si>
  <si>
    <t>Spojovacie prostriedky pre viazané konštrukcie krovov, debnenie a laťovanie, nadstrešné konštr., spádové kliny - svorky, dosky, klince, pásová oceľ, vruty</t>
  </si>
  <si>
    <t>-307182197</t>
  </si>
  <si>
    <t>5,19+0,98</t>
  </si>
  <si>
    <t>17,7*0,015</t>
  </si>
  <si>
    <t>0,03*0,05*445,5+0,05*0,05*170,5</t>
  </si>
  <si>
    <t>0,009</t>
  </si>
  <si>
    <t>109</t>
  </si>
  <si>
    <t>762421302.1</t>
  </si>
  <si>
    <t>Obloženie stropov alebo strešných podhľadov z tatranského profilu</t>
  </si>
  <si>
    <t>1902197880</t>
  </si>
  <si>
    <t>(2,1+0,6)*10,8</t>
  </si>
  <si>
    <t>110</t>
  </si>
  <si>
    <t>762421500.S</t>
  </si>
  <si>
    <t>Obloženie stropov alebo podhľadov - podkladový rošt drevený</t>
  </si>
  <si>
    <t>1825258042</t>
  </si>
  <si>
    <t>111</t>
  </si>
  <si>
    <t>762895000.S</t>
  </si>
  <si>
    <t>Spojovacie prostriedky pre záklop, stropnice, podbíjanie - klince, svorky</t>
  </si>
  <si>
    <t>-540416643</t>
  </si>
  <si>
    <t>2,68+1,43</t>
  </si>
  <si>
    <t>112</t>
  </si>
  <si>
    <t>998762102.S</t>
  </si>
  <si>
    <t>Presun hmôt pre konštrukcie tesárske v objektoch výšky do 12 m</t>
  </si>
  <si>
    <t>-1112483884</t>
  </si>
  <si>
    <t>763</t>
  </si>
  <si>
    <t>Konštrukcie - drevostavby</t>
  </si>
  <si>
    <t>113</t>
  </si>
  <si>
    <t>763120010.S</t>
  </si>
  <si>
    <t>Sadrokartónová inštalačná predstena pre sanitárne zariadenia, kca CD+UD, jednoducho opláštená doskou impregnovanou H2 12,5 mm</t>
  </si>
  <si>
    <t>1306109883</t>
  </si>
  <si>
    <t xml:space="preserve">0,9*1,2*2   "WC</t>
  </si>
  <si>
    <t>114</t>
  </si>
  <si>
    <t>763160002</t>
  </si>
  <si>
    <t>Podkrovie SDK Rigips RF 12.5 mm - na konštrukcií R-CD a krokvových závesoch, bez TI</t>
  </si>
  <si>
    <t>1022799527</t>
  </si>
  <si>
    <t>(0,2+2,1+1,9+2,1+0,2)*(3,25+2,5+2,65)</t>
  </si>
  <si>
    <t>115</t>
  </si>
  <si>
    <t>998763301.S</t>
  </si>
  <si>
    <t>Presun hmôt pre sádrokartónové konštrukcie v objektoch výšky do 7 m</t>
  </si>
  <si>
    <t>531978489</t>
  </si>
  <si>
    <t>116</t>
  </si>
  <si>
    <t>764352427.S</t>
  </si>
  <si>
    <t>Žľaby z pozinkovaného farbeného PZf plechu, pododkvapové polkruhové r.š. 330 mm</t>
  </si>
  <si>
    <t>-671680852</t>
  </si>
  <si>
    <t>10,8+10,8</t>
  </si>
  <si>
    <t>117</t>
  </si>
  <si>
    <t>764359411.S</t>
  </si>
  <si>
    <t>Kotlík kónický z pozinkovaného farbeného PZf plechu, pre rúry s priemerom do 100 mm</t>
  </si>
  <si>
    <t>1129111790</t>
  </si>
  <si>
    <t>118</t>
  </si>
  <si>
    <t>764410740.S</t>
  </si>
  <si>
    <t>Oplechovanie parapetov z hliníkového farebného Al plechu, vrátane rohov r.š. 250 mm</t>
  </si>
  <si>
    <t>532451209</t>
  </si>
  <si>
    <t>1,0+1,25*3+1,0+1,25+1,0*2</t>
  </si>
  <si>
    <t>119</t>
  </si>
  <si>
    <t>764454453.S</t>
  </si>
  <si>
    <t>Zvodové rúry z pozinkovaného farbeného PZf plechu, kruhové priemer 100 mm</t>
  </si>
  <si>
    <t>768385525</t>
  </si>
  <si>
    <t>2*(4,5+3,3)</t>
  </si>
  <si>
    <t>120</t>
  </si>
  <si>
    <t>998764101.S</t>
  </si>
  <si>
    <t>Presun hmôt pre konštrukcie klampiarske v objektoch výšky do 6 m</t>
  </si>
  <si>
    <t>-954454303</t>
  </si>
  <si>
    <t>121</t>
  </si>
  <si>
    <t>765310005.S</t>
  </si>
  <si>
    <t>Keramická krytina drážková, jednoduchých striech, sklon do 35°</t>
  </si>
  <si>
    <t>903942514</t>
  </si>
  <si>
    <t>(4,9+7,1)*10,8</t>
  </si>
  <si>
    <t>122</t>
  </si>
  <si>
    <t>765310204.S</t>
  </si>
  <si>
    <t>Hrebeň z hrebenáčov pre krytinu drážkovú, s použitím vetracieho pásu, sklon do 35°</t>
  </si>
  <si>
    <t>235553563</t>
  </si>
  <si>
    <t>10,8</t>
  </si>
  <si>
    <t>123</t>
  </si>
  <si>
    <t>765314523.S</t>
  </si>
  <si>
    <t>Odkvapová hrana z odkvapového AL plechu vrátane vetracej mriežky a pásu proti vtákom, pre profilovanú krytinu, ozn. k3</t>
  </si>
  <si>
    <t>1852522166</t>
  </si>
  <si>
    <t>2*(4,9+7,1)</t>
  </si>
  <si>
    <t>124</t>
  </si>
  <si>
    <t>765901343.S</t>
  </si>
  <si>
    <t>Strešná fólia paropriepustná, na krokvy, sklon od 22° do 35°, plošná hmotnosť 140 g/m2</t>
  </si>
  <si>
    <t>354141308</t>
  </si>
  <si>
    <t>125</t>
  </si>
  <si>
    <t>998765101.S</t>
  </si>
  <si>
    <t>Presun hmôt pre tvrdé krytiny v objektoch výšky do 6 m</t>
  </si>
  <si>
    <t>-1103809856</t>
  </si>
  <si>
    <t>766</t>
  </si>
  <si>
    <t>Konštrukcie stolárske</t>
  </si>
  <si>
    <t>126</t>
  </si>
  <si>
    <t>766241063.S</t>
  </si>
  <si>
    <t>Montáž dreveného samonosného schodiska zadlabávaného lomeného L s podstupnicami</t>
  </si>
  <si>
    <t>-1601070621</t>
  </si>
  <si>
    <t>127</t>
  </si>
  <si>
    <t>6123300.1</t>
  </si>
  <si>
    <t xml:space="preserve">Drevené samonosné jednoramenné krivočiare schodisko - tvrdé drevo, predbežná cena, výber investora </t>
  </si>
  <si>
    <t>997210548</t>
  </si>
  <si>
    <t>128</t>
  </si>
  <si>
    <t>766621400.S</t>
  </si>
  <si>
    <t>Montáž okien plastových na PUR penu s hydroizolačnými ISO páskami (exteriérová a interiérová)</t>
  </si>
  <si>
    <t>-826451057</t>
  </si>
  <si>
    <t>"okná - plastový 6-komorový profil, zasklenie izolačným trojsklom Ug=min. 0,5</t>
  </si>
  <si>
    <t>"farba rámov biela, bezpečnostné kovanie</t>
  </si>
  <si>
    <t>2*(1,0+1,5)</t>
  </si>
  <si>
    <t>2*(1,25+1,5)*3</t>
  </si>
  <si>
    <t>2*(1,0+0,75)</t>
  </si>
  <si>
    <t>2*(1,25+1,35)</t>
  </si>
  <si>
    <t>2*(1,0+1,35)*2</t>
  </si>
  <si>
    <t>129</t>
  </si>
  <si>
    <t>6114100.1</t>
  </si>
  <si>
    <t>Plastové okno 1000x1500 mm - jednokrídlové OS, izolačné trojsklo, 6 komorový profil, ozn. O.01</t>
  </si>
  <si>
    <t>439034087</t>
  </si>
  <si>
    <t>130</t>
  </si>
  <si>
    <t>6114100.2</t>
  </si>
  <si>
    <t>Plastové okno 1250x1500 mm - dvojkrídlové OS+O, izolačné trojsklo, 6 komorový profil, ozn- O.02</t>
  </si>
  <si>
    <t>76511855</t>
  </si>
  <si>
    <t>131</t>
  </si>
  <si>
    <t>6114100.3</t>
  </si>
  <si>
    <t>Plastové okno 1000x750 mm - jednokrídlové OS, izolačné trojsklo, 6 komorový profil, ozn. O.03</t>
  </si>
  <si>
    <t>-1080700097</t>
  </si>
  <si>
    <t>132</t>
  </si>
  <si>
    <t>6114100.4</t>
  </si>
  <si>
    <t>Plastové okno 1250x1350 mm - jednokrídlové OS, izolačné trojsklo, 6 komorový profil, ozn O.04</t>
  </si>
  <si>
    <t>-1812274703</t>
  </si>
  <si>
    <t>133</t>
  </si>
  <si>
    <t>6114100.5</t>
  </si>
  <si>
    <t>Plastové okno 1000x1350 mm - dvojkrídlové OS+O, izolačné trojsklo, 6 komorový profil, ozn. O.05</t>
  </si>
  <si>
    <t>-420207535</t>
  </si>
  <si>
    <t>134</t>
  </si>
  <si>
    <t>283290006100.S</t>
  </si>
  <si>
    <t>Tesniaca paropriepustná fólia polymér-flísová, š. 290 mm, dĺ. 30 m, pre tesnenie pripájacej škáry okenného rámu a muriva z exteriéru</t>
  </si>
  <si>
    <t>-1445952824</t>
  </si>
  <si>
    <t>39,6*1,05</t>
  </si>
  <si>
    <t>135</t>
  </si>
  <si>
    <t>283290006200.S</t>
  </si>
  <si>
    <t>Tesniaca paronepriepustná fólia polymér-flísová, š. 70 mm, dĺ. 30 m, pre tesnenie pripájacej škáry okenného rámu a muriva z interiéru</t>
  </si>
  <si>
    <t>1638490997</t>
  </si>
  <si>
    <t>136</t>
  </si>
  <si>
    <t>766641161.S</t>
  </si>
  <si>
    <t>Montáž plastových dverí vchodových, so zárubňou - na PUR penu a tesniacu fóliu, 1 bm obvodu montáže</t>
  </si>
  <si>
    <t>-2089825457</t>
  </si>
  <si>
    <t>"dvere - presklené, so skladanou kovovou zárubňou, farba biela</t>
  </si>
  <si>
    <t>"zasklenie bezpečnostným izolačným trojsklom, kovanie - bezpečnostný FAB</t>
  </si>
  <si>
    <t>2*(1,0+2,25)</t>
  </si>
  <si>
    <t>137</t>
  </si>
  <si>
    <t>6114200.1</t>
  </si>
  <si>
    <t>Plastvé dvere vchodové 1000x2250 mm - jednokrídlové celozasklené so skladanou zárubňou a bezpečnostným kovaním, ozn. VD.1</t>
  </si>
  <si>
    <t>1015879785</t>
  </si>
  <si>
    <t>138</t>
  </si>
  <si>
    <t>766662112.S</t>
  </si>
  <si>
    <t>Montáž dverového krídla otočného jednokrídlového poldrážkového, do existujúcej zárubne, vrátane kovania</t>
  </si>
  <si>
    <t>-756372827</t>
  </si>
  <si>
    <t>139</t>
  </si>
  <si>
    <t>611610.1</t>
  </si>
  <si>
    <t>Dvere vnútorné 600x1970 mm - jednokrídlové, výplň DTD doska, povrch CPL laminát, plné</t>
  </si>
  <si>
    <t>1592907133</t>
  </si>
  <si>
    <t>140</t>
  </si>
  <si>
    <t>611610.3</t>
  </si>
  <si>
    <t>Dvere vnútorné 800x1970 mm - jednokrídlové, výplň DTD doska, povrch CPL laminát, plné</t>
  </si>
  <si>
    <t>-1910227534</t>
  </si>
  <si>
    <t>141</t>
  </si>
  <si>
    <t>611610.4</t>
  </si>
  <si>
    <t>Dvere vnútorné 800x1970 mm - jednokrídlové, výplň DTD doska, povrch CPL laminát, s preskleným pásom</t>
  </si>
  <si>
    <t>459461695</t>
  </si>
  <si>
    <t>142</t>
  </si>
  <si>
    <t>549150.01</t>
  </si>
  <si>
    <t>Kovanie dverí: kľučka+kľučka, nerez, cylindrický zámok</t>
  </si>
  <si>
    <t>-2044655544</t>
  </si>
  <si>
    <t>143</t>
  </si>
  <si>
    <t>766694141.S</t>
  </si>
  <si>
    <t>Montáž parapetnej dosky plastovej šírky do 300 mm, dĺžky do 1000 mm</t>
  </si>
  <si>
    <t>809639876</t>
  </si>
  <si>
    <t>144</t>
  </si>
  <si>
    <t>611560000400.S</t>
  </si>
  <si>
    <t>Parapetná doska plastová, šírka 300 mm, komôrková vnútorná, biela</t>
  </si>
  <si>
    <t>-1371315287</t>
  </si>
  <si>
    <t>(1,0+1,0+1,0*2)*1,05</t>
  </si>
  <si>
    <t>145</t>
  </si>
  <si>
    <t>611560000800.S</t>
  </si>
  <si>
    <t>Plastové krytky k vnútorným parapetom plastovým, pár, vo farbe biela</t>
  </si>
  <si>
    <t>1699596823</t>
  </si>
  <si>
    <t>146</t>
  </si>
  <si>
    <t>766694142.S</t>
  </si>
  <si>
    <t>Montáž parapetnej dosky plastovej šírky do 300 mm, dĺžky 1000-1600 mm</t>
  </si>
  <si>
    <t>-1638238845</t>
  </si>
  <si>
    <t>147</t>
  </si>
  <si>
    <t>-1154372548</t>
  </si>
  <si>
    <t>(1,25*3+1,25)*1,05</t>
  </si>
  <si>
    <t>148</t>
  </si>
  <si>
    <t>-1207287912</t>
  </si>
  <si>
    <t>149</t>
  </si>
  <si>
    <t>766702111.S</t>
  </si>
  <si>
    <t>Montáž zárubní obložkových pre dvere jednokrídlové</t>
  </si>
  <si>
    <t>-1538072040</t>
  </si>
  <si>
    <t>150</t>
  </si>
  <si>
    <t>611810002700.S</t>
  </si>
  <si>
    <t>Zárubňa vnútorná obložková pre jednokrídlové dvere, šírka 600-900 mm, výška 1970 mm, DTD doska, povrch CPL laminát, pre stenu hrúbky 60-170 mm</t>
  </si>
  <si>
    <t>114711879</t>
  </si>
  <si>
    <t>151</t>
  </si>
  <si>
    <t>611810002800.S</t>
  </si>
  <si>
    <t>Zárubňa vnútorná obložková pre jednokrídlové dvere, šírka 600-900 mm, výška 1970 mm, DTD doska, povrch CPL laminát, pre stenu hrúbky 180-250 mm</t>
  </si>
  <si>
    <t>-966575066</t>
  </si>
  <si>
    <t>152</t>
  </si>
  <si>
    <t>998766101.S</t>
  </si>
  <si>
    <t>Presun hmot pre konštrukcie stolárske v objektoch výšky do 6 m</t>
  </si>
  <si>
    <t>2051967878</t>
  </si>
  <si>
    <t>771</t>
  </si>
  <si>
    <t>Podlahy z dlaždíc</t>
  </si>
  <si>
    <t>153</t>
  </si>
  <si>
    <t>771575109.S</t>
  </si>
  <si>
    <t xml:space="preserve">Montáž podláh z dlaždíc keramických do tmelu </t>
  </si>
  <si>
    <t>1883045824</t>
  </si>
  <si>
    <t xml:space="preserve">5,03   "PK_04</t>
  </si>
  <si>
    <t>-0,03</t>
  </si>
  <si>
    <t>154</t>
  </si>
  <si>
    <t>597740001600.S</t>
  </si>
  <si>
    <t>Dlaždice keramické, glazované</t>
  </si>
  <si>
    <t>442183765</t>
  </si>
  <si>
    <t>11,5*1,04</t>
  </si>
  <si>
    <t>155</t>
  </si>
  <si>
    <t>998771101.S</t>
  </si>
  <si>
    <t>Presun hmôt pre podlahy z dlaždíc v objektoch výšky do 6m</t>
  </si>
  <si>
    <t>-1432882846</t>
  </si>
  <si>
    <t>775</t>
  </si>
  <si>
    <t>Podlahy vlysové a parketové</t>
  </si>
  <si>
    <t>156</t>
  </si>
  <si>
    <t>775413120.S</t>
  </si>
  <si>
    <t>Montáž podlahových soklíkov alebo líšt obvodových skrutkovaním</t>
  </si>
  <si>
    <t>308479800</t>
  </si>
  <si>
    <t xml:space="preserve">2*(5,0+5,4+1,15+3,25+3,25)-(0,6+0,8*3+1,0)+0,25*2   "PK_03</t>
  </si>
  <si>
    <t xml:space="preserve">2*(3,85+5,4+3,25+5,4+1,0+1,15)-(0,8*4+0,6+1,0)    "PK_05</t>
  </si>
  <si>
    <t>157</t>
  </si>
  <si>
    <t>611990003200.S</t>
  </si>
  <si>
    <t>Lišta soklová MDF, 60x20 mm</t>
  </si>
  <si>
    <t>-1032523853</t>
  </si>
  <si>
    <t>67,9*1,01</t>
  </si>
  <si>
    <t>0,021</t>
  </si>
  <si>
    <t>158</t>
  </si>
  <si>
    <t>775550110.S</t>
  </si>
  <si>
    <t>Montáž podlahy z laminátových a drevených parkiet, click spoj, položená voľne</t>
  </si>
  <si>
    <t>-1435528309</t>
  </si>
  <si>
    <t xml:space="preserve">19,72+1,65+10,37    "PK_03</t>
  </si>
  <si>
    <t xml:space="preserve">Súčet </t>
  </si>
  <si>
    <t>159</t>
  </si>
  <si>
    <t>611980002190.S</t>
  </si>
  <si>
    <t>Parkety veľkoplošné drevené, hrúbka 8,5 mm</t>
  </si>
  <si>
    <t>705627110</t>
  </si>
  <si>
    <t>67,2*1,02</t>
  </si>
  <si>
    <t>0,056</t>
  </si>
  <si>
    <t>160</t>
  </si>
  <si>
    <t>775592110.S</t>
  </si>
  <si>
    <t>Montáž podložky vyrovnávacej a tlmiacej penovej hr. 2 mm pod plávajúce podlahy</t>
  </si>
  <si>
    <t>-1078267667</t>
  </si>
  <si>
    <t>161</t>
  </si>
  <si>
    <t>283230008500.S</t>
  </si>
  <si>
    <t>Podložka z penového PE pod plávajúce podlahy, hr. 2 mm</t>
  </si>
  <si>
    <t>-512277510</t>
  </si>
  <si>
    <t>67,2*1,03</t>
  </si>
  <si>
    <t>-0,016</t>
  </si>
  <si>
    <t>162</t>
  </si>
  <si>
    <t>998775101.S</t>
  </si>
  <si>
    <t>Presun hmôt pre podlahy vlysové a parketové v objektoch výšky do 6 m</t>
  </si>
  <si>
    <t>2113591161</t>
  </si>
  <si>
    <t>777</t>
  </si>
  <si>
    <t>Podlahy syntetické</t>
  </si>
  <si>
    <t>163</t>
  </si>
  <si>
    <t>777110010.S</t>
  </si>
  <si>
    <t>Protišmyková epoxidová podlaha hr. 3 mm do interiéru - penetrácia, 1x stierka s kremičitým pieskom, uzatvárací náter</t>
  </si>
  <si>
    <t>-2115587971</t>
  </si>
  <si>
    <t>164</t>
  </si>
  <si>
    <t>998777101.S</t>
  </si>
  <si>
    <t>Presun hmôt pre podlahy syntetické v objektoch výšky do 6 m</t>
  </si>
  <si>
    <t>1491830370</t>
  </si>
  <si>
    <t>781</t>
  </si>
  <si>
    <t>Obklady</t>
  </si>
  <si>
    <t>165</t>
  </si>
  <si>
    <t>781445207.S</t>
  </si>
  <si>
    <t xml:space="preserve">Montáž obkladov vnútor. stien z obkladačiek kladených do tmelu flexibilného </t>
  </si>
  <si>
    <t>66888464</t>
  </si>
  <si>
    <t>0,6*(5,0+0,6)</t>
  </si>
  <si>
    <t>2*2,1*(3,25+2,0)-(0,6*1,97+0,75*0,6)</t>
  </si>
  <si>
    <t>(2,1+1,0)*2,5+1/2*(2,1+1,0)*(2,0+2,0)-0,6*1,97</t>
  </si>
  <si>
    <t>0,454</t>
  </si>
  <si>
    <t>166</t>
  </si>
  <si>
    <t>597640000700.S</t>
  </si>
  <si>
    <t xml:space="preserve">Obkladačky keramické glazované jednofarebné hladké </t>
  </si>
  <si>
    <t>-1795881688</t>
  </si>
  <si>
    <t>37,0*1,04</t>
  </si>
  <si>
    <t>167</t>
  </si>
  <si>
    <t>998781101.S</t>
  </si>
  <si>
    <t>Presun hmôt pre obklady keramické v objektoch výšky do 6 m</t>
  </si>
  <si>
    <t>-1626811010</t>
  </si>
  <si>
    <t>783</t>
  </si>
  <si>
    <t>Dokončovacie práce - nátery</t>
  </si>
  <si>
    <t>168</t>
  </si>
  <si>
    <t>783726000.S</t>
  </si>
  <si>
    <t>Nátery tesárskych konštrukcií syntetické lazurovacím lakom napustením</t>
  </si>
  <si>
    <t>1081230372</t>
  </si>
  <si>
    <t>(10,8+2,2*2)*0,6</t>
  </si>
  <si>
    <t>2,8*6*0,72</t>
  </si>
  <si>
    <t>Medzisúčet - terasa</t>
  </si>
  <si>
    <t xml:space="preserve">16,1+29,2    "odkvap, podhľad</t>
  </si>
  <si>
    <t>169</t>
  </si>
  <si>
    <t>783726200.S</t>
  </si>
  <si>
    <t>Nátery tesárskych konštrukcií syntetické na vzduchu schnúce lazurovacím lakom 2x lakovaním</t>
  </si>
  <si>
    <t>-1077194030</t>
  </si>
  <si>
    <t>170</t>
  </si>
  <si>
    <t>783782404.S</t>
  </si>
  <si>
    <t>Nátery tesárskych konštrukcií, povrchová impregnácia proti drevokaznému hmyzu, hubám a plesniam, jednonásobná</t>
  </si>
  <si>
    <t>1473484065</t>
  </si>
  <si>
    <t>10,8*2*0,6</t>
  </si>
  <si>
    <t>(4,9+7,1)*13*0,6</t>
  </si>
  <si>
    <t>2,55*24*0,48</t>
  </si>
  <si>
    <t>20,0*0,3</t>
  </si>
  <si>
    <t>Medzisúčet - krov</t>
  </si>
  <si>
    <t>-0,036</t>
  </si>
  <si>
    <t>171</t>
  </si>
  <si>
    <t>783894412.S</t>
  </si>
  <si>
    <t>Náter farbami riediteľnými vodou akrylátovými pre interiér stropov dvojnásobný</t>
  </si>
  <si>
    <t>-192824833</t>
  </si>
  <si>
    <t>172</t>
  </si>
  <si>
    <t>783894422.S</t>
  </si>
  <si>
    <t>Náter farbami riediteľnými vodou akrylátovými pre interiér stien dvojnásobný</t>
  </si>
  <si>
    <t>1663686589</t>
  </si>
  <si>
    <t>260,0</t>
  </si>
  <si>
    <t xml:space="preserve">-37,0   "obklady stien</t>
  </si>
  <si>
    <t>173</t>
  </si>
  <si>
    <t>783894612.S</t>
  </si>
  <si>
    <t>Náter farbami akrylátovými ekologickými riediteľnými vodou, biely náter sadrokartónových stropov 2x</t>
  </si>
  <si>
    <t>-229613883</t>
  </si>
  <si>
    <t>784</t>
  </si>
  <si>
    <t>Maľby</t>
  </si>
  <si>
    <t>174</t>
  </si>
  <si>
    <t>784410100.S</t>
  </si>
  <si>
    <t>Penetrovanie jednonásobné jemnozrnných podkladov výšky do 3,80 m</t>
  </si>
  <si>
    <t>430403099</t>
  </si>
  <si>
    <t>38,6+54,6</t>
  </si>
  <si>
    <t>223,0</t>
  </si>
  <si>
    <t>175</t>
  </si>
  <si>
    <t>784412301.S</t>
  </si>
  <si>
    <t>Pačokovanie vápenným mliekom dvojnásobné jemnozrnných povrchov do 3,80 m</t>
  </si>
  <si>
    <t>-2037947500</t>
  </si>
  <si>
    <t xml:space="preserve">03 - SO-01.3  Zdravotechnika</t>
  </si>
  <si>
    <t xml:space="preserve">    721 - Zdravotech. vnútorná kanalizácia</t>
  </si>
  <si>
    <t xml:space="preserve">    725 - Zdravotechnika - zariaď. predmety</t>
  </si>
  <si>
    <t>713482121.S</t>
  </si>
  <si>
    <t>Montáž trubíc z PE, hr.15-20 mm,vnút.priemer do 38 mm</t>
  </si>
  <si>
    <t>322802659</t>
  </si>
  <si>
    <t>283310004600</t>
  </si>
  <si>
    <t>Izolačná PE trubica TUBOLIT DG 18x20 mm (d potrubia x hr. izolácie)</t>
  </si>
  <si>
    <t>-648937128</t>
  </si>
  <si>
    <t>40,0*1,02</t>
  </si>
  <si>
    <t>283310004700</t>
  </si>
  <si>
    <t>Izolačná PE trubica TUBOLIT DG 22x20 mm (d potrubia x hr. izolácie)</t>
  </si>
  <si>
    <t>241659712</t>
  </si>
  <si>
    <t>6,0*1,02</t>
  </si>
  <si>
    <t>-959648321</t>
  </si>
  <si>
    <t>721</t>
  </si>
  <si>
    <t>Zdravotech. vnútorná kanalizácia</t>
  </si>
  <si>
    <t>721171109.S</t>
  </si>
  <si>
    <t>Potrubie z PVC - U odpadové ležaté hrdlové D 110 mm</t>
  </si>
  <si>
    <t>525475811</t>
  </si>
  <si>
    <t xml:space="preserve">1,5   "od K2</t>
  </si>
  <si>
    <t>Súčet - v základoch</t>
  </si>
  <si>
    <t>721171110.S</t>
  </si>
  <si>
    <t>Potrubie z PVC - U odpadové ležaté hrdlové D 125 mm</t>
  </si>
  <si>
    <t>1662654465</t>
  </si>
  <si>
    <t xml:space="preserve">7,1+0,7   "od K1-RŠ, K3</t>
  </si>
  <si>
    <t>0,2</t>
  </si>
  <si>
    <t>721172031.S</t>
  </si>
  <si>
    <t>Potrubie odpadové HT z PP, pripojovacie DN 32</t>
  </si>
  <si>
    <t>-691600049</t>
  </si>
  <si>
    <t xml:space="preserve">2,5   "napojenie HL21</t>
  </si>
  <si>
    <t>721172032.S</t>
  </si>
  <si>
    <t>Potrubie odpadové HT z PP, pripojovacie DN 40</t>
  </si>
  <si>
    <t>-557445857</t>
  </si>
  <si>
    <t xml:space="preserve">2*0,8   "pripojenie U</t>
  </si>
  <si>
    <t>0,4</t>
  </si>
  <si>
    <t>721172033.S</t>
  </si>
  <si>
    <t>Potrubie odpadové HT z PP, pripojovacie DN 50</t>
  </si>
  <si>
    <t>-1284155873</t>
  </si>
  <si>
    <t xml:space="preserve">0,8+2*0,5+0,9*2         "pripojenie KD, S, HL400</t>
  </si>
  <si>
    <t xml:space="preserve">0,5+0,5+3,8      "do K1-K3</t>
  </si>
  <si>
    <t xml:space="preserve">2,0+0+0     "do K1-K3</t>
  </si>
  <si>
    <t>0,6</t>
  </si>
  <si>
    <t>721172035.S</t>
  </si>
  <si>
    <t>Potrubie odpadové HT z PP, pripojovacie DN 110</t>
  </si>
  <si>
    <t>-1443430264</t>
  </si>
  <si>
    <t xml:space="preserve">2*0,5   "pripojenie WC</t>
  </si>
  <si>
    <t xml:space="preserve">0+0+0,5   "do K1-K3</t>
  </si>
  <si>
    <t xml:space="preserve">0,5+0+0    "do K1-K3</t>
  </si>
  <si>
    <t>721172107.S</t>
  </si>
  <si>
    <t>Potrubie z PVC - U odpadové zvislé hrdlové Dxt 75x1,8 mm</t>
  </si>
  <si>
    <t>-194651672</t>
  </si>
  <si>
    <t xml:space="preserve">2,0  "K2</t>
  </si>
  <si>
    <t>286510021601.S</t>
  </si>
  <si>
    <t>Čistiaci kus na 4 skrutky PVC-U, DN 75 pre hladký, kanalizačný, gravitačný systém</t>
  </si>
  <si>
    <t>1059583257</t>
  </si>
  <si>
    <t>721172109.S</t>
  </si>
  <si>
    <t>Potrubie z PVC - U odpadové zvislé hrdlové Dxt 110x2,2 mm</t>
  </si>
  <si>
    <t>1779808117</t>
  </si>
  <si>
    <t xml:space="preserve">6,5+3,5     "K1, K3</t>
  </si>
  <si>
    <t>286510021600.S</t>
  </si>
  <si>
    <t>Čistiaci kus na 4 skrutky PVC-U, DN 110 pre hladký, kanalizačný, gravitačný systém</t>
  </si>
  <si>
    <t>1738028900</t>
  </si>
  <si>
    <t>721194103.S</t>
  </si>
  <si>
    <t>Zriadenie prípojky na potrubí vyvedenie a upevnenie odpadových výpustiek D 32 mm</t>
  </si>
  <si>
    <t>1566464950</t>
  </si>
  <si>
    <t xml:space="preserve">1  "HL21</t>
  </si>
  <si>
    <t>721194104.S</t>
  </si>
  <si>
    <t>Zriadenie prípojky na potrubí vyvedenie a upevnenie odpadových výpustiek D 40 mm</t>
  </si>
  <si>
    <t>1258778522</t>
  </si>
  <si>
    <t xml:space="preserve">2   "U</t>
  </si>
  <si>
    <t>721194105.S</t>
  </si>
  <si>
    <t>Zriadenie prípojky na potrubí vyvedenie a upevnenie odpadových výpustiek D 50 mm</t>
  </si>
  <si>
    <t>-1253607513</t>
  </si>
  <si>
    <t xml:space="preserve">1+2+2     "KD, S, HL400</t>
  </si>
  <si>
    <t>721194109.S</t>
  </si>
  <si>
    <t>Zriadenie prípojky na potrubí vyvedenie a upevnenie odpadových výpustiek D 110 mm</t>
  </si>
  <si>
    <t>-1155336586</t>
  </si>
  <si>
    <t xml:space="preserve">2  "WC</t>
  </si>
  <si>
    <t>721290012.S</t>
  </si>
  <si>
    <t>Montáž privzdušňovacieho ventilu pre odpadové potrubia DN 110</t>
  </si>
  <si>
    <t>-1849582029</t>
  </si>
  <si>
    <t>551610000100</t>
  </si>
  <si>
    <t>Privzdušňovacia hlavica HL900N, DN 50/75/110, (37 l/s), - 40 až + 60°C, dvojitá vzduchová izolácia, vnútorná kanalizácia, PP</t>
  </si>
  <si>
    <t>1753652668</t>
  </si>
  <si>
    <t>721290111.S</t>
  </si>
  <si>
    <t>Ostatné - skúška tesnosti kanalizácie v objektoch vodou do DN 125</t>
  </si>
  <si>
    <t>-2047211112</t>
  </si>
  <si>
    <t>1,5+8,0</t>
  </si>
  <si>
    <t>2,5+2,0+11,0+2,0</t>
  </si>
  <si>
    <t>2,0+10,0</t>
  </si>
  <si>
    <t>998721101.S</t>
  </si>
  <si>
    <t>Presun hmôt pre vnútornú kanalizáciu v objektoch výšky do 6 m</t>
  </si>
  <si>
    <t>201795957</t>
  </si>
  <si>
    <t>722172110.S</t>
  </si>
  <si>
    <t>Potrubie z plastických rúr PP-R D 16 mm - PN16, polyfúznym zváraním</t>
  </si>
  <si>
    <t>341894527</t>
  </si>
  <si>
    <t xml:space="preserve">2*6,0  "nad podlahou 1. NP</t>
  </si>
  <si>
    <t xml:space="preserve">2*1,0+1,0+2*0,5+0,5+2*0,5    "napojenie S, WC, U, AP, KD</t>
  </si>
  <si>
    <t xml:space="preserve">2*3,0   "stupačka</t>
  </si>
  <si>
    <t xml:space="preserve">2*2,5    "nad podlahou 2. NP</t>
  </si>
  <si>
    <t xml:space="preserve">2*0,5+1,0+2*1,0    "napojenie U, WC, S</t>
  </si>
  <si>
    <t>7,5</t>
  </si>
  <si>
    <t>722172111.S</t>
  </si>
  <si>
    <t>Potrubie z plastických rúr PP-R D 20 mm - PN16, polyfúznym zváraním</t>
  </si>
  <si>
    <t>-1510243385</t>
  </si>
  <si>
    <t xml:space="preserve">4,0   "SV do EVO</t>
  </si>
  <si>
    <t xml:space="preserve">2,0   "TV z EVO </t>
  </si>
  <si>
    <t>722190401.S</t>
  </si>
  <si>
    <t>Vyvedenie a upevnenie výpustky DN 15</t>
  </si>
  <si>
    <t>621748407</t>
  </si>
  <si>
    <t>722220111.S</t>
  </si>
  <si>
    <t>Montáž armatúry závitovej s jedným závitom, nástenka pre výtokový ventil G 1/2</t>
  </si>
  <si>
    <t>-1333276496</t>
  </si>
  <si>
    <t>722220121.S</t>
  </si>
  <si>
    <t>Montáž armatúry závitovej s jedným závitom, nástenka pre batériu G 1/2</t>
  </si>
  <si>
    <t>pár</t>
  </si>
  <si>
    <t>805970778</t>
  </si>
  <si>
    <t>722221020.S</t>
  </si>
  <si>
    <t>Montáž guľového kohúta závitového priameho pre vodu G 1</t>
  </si>
  <si>
    <t>767722201</t>
  </si>
  <si>
    <t>551110005100.S</t>
  </si>
  <si>
    <t>Guľový uzáver pre vodu DN 25 - HUV</t>
  </si>
  <si>
    <t>966659191</t>
  </si>
  <si>
    <t>722290226.S</t>
  </si>
  <si>
    <t>Tlaková skúška vodovodného potrubia závitového do DN 50</t>
  </si>
  <si>
    <t>1268924356</t>
  </si>
  <si>
    <t>722290234.S</t>
  </si>
  <si>
    <t>Prepláchnutie a dezinfekcia vodovodného potrubia do DN 80</t>
  </si>
  <si>
    <t>1261685740</t>
  </si>
  <si>
    <t>536020059</t>
  </si>
  <si>
    <t>725</t>
  </si>
  <si>
    <t>Zdravotechnika - zariaď. predmety</t>
  </si>
  <si>
    <t>725149715.S</t>
  </si>
  <si>
    <t>Montáž predstenového systému záchodov do ľahkých stien s kovovou konštrukciou</t>
  </si>
  <si>
    <t>2041178858</t>
  </si>
  <si>
    <t>552370000100.S</t>
  </si>
  <si>
    <t>Predstenový systém pre závesné WC so splachovacou podomietkovou nádržou do ľahkých montovaných konštrukcií</t>
  </si>
  <si>
    <t>-2074125358</t>
  </si>
  <si>
    <t>725149720.S</t>
  </si>
  <si>
    <t>Montáž záchodu do predstenového systému</t>
  </si>
  <si>
    <t>16001014</t>
  </si>
  <si>
    <t>642360000500.S</t>
  </si>
  <si>
    <t>Misa záchodová keramická závesná, výber investora</t>
  </si>
  <si>
    <t>-1996435448</t>
  </si>
  <si>
    <t>725219201.S</t>
  </si>
  <si>
    <t>Montáž umývadla keramického na konzoly, bez výtokovej armatúry</t>
  </si>
  <si>
    <t>-241382643</t>
  </si>
  <si>
    <t>642110004300.S</t>
  </si>
  <si>
    <t>Umývadlo keramické, výber investora</t>
  </si>
  <si>
    <t>1490504120</t>
  </si>
  <si>
    <t>725245172.S</t>
  </si>
  <si>
    <t>Montáž sprchovej zásteny zásuvnej štvordielnej s dvomi posuvnými dielmi do výšky 2000 mm a šírky 900 mm rohová</t>
  </si>
  <si>
    <t>-626599213</t>
  </si>
  <si>
    <t>552230000800.S</t>
  </si>
  <si>
    <t>Kút sprchový štvorcový, štvordielny, rozmer 900x900x1950 mm, 6 mm bezpečnostné sklo</t>
  </si>
  <si>
    <t>-1393619896</t>
  </si>
  <si>
    <t>725291112.S</t>
  </si>
  <si>
    <t>Montáž záchodového sedadla s poklopom</t>
  </si>
  <si>
    <t>118150437</t>
  </si>
  <si>
    <t>554330000300.S</t>
  </si>
  <si>
    <t>Záchodové sedadlo plastové s poklopom</t>
  </si>
  <si>
    <t>1848667796</t>
  </si>
  <si>
    <t>725329103.S</t>
  </si>
  <si>
    <t>Montáž kuchynských drezov dvojitých s dvoma drezmi alebo okapovým drezom s rozmerom do 1110x510 mm</t>
  </si>
  <si>
    <t>-613989386</t>
  </si>
  <si>
    <t>552310001900.S</t>
  </si>
  <si>
    <t>Kuchynský dvojdrez nerezový na zapustenie do dosky</t>
  </si>
  <si>
    <t>351272796</t>
  </si>
  <si>
    <t>725539103.S</t>
  </si>
  <si>
    <t>Montáž elektrického ohrievača závesného zvislého do 120 L</t>
  </si>
  <si>
    <t>-744404370</t>
  </si>
  <si>
    <t>541320005600.S</t>
  </si>
  <si>
    <t>Ohrievač vody elektrický tlakový závesný zvislý akumulačný, objem 120 l</t>
  </si>
  <si>
    <t>1813040995</t>
  </si>
  <si>
    <t>725819201.S</t>
  </si>
  <si>
    <t>Montáž ventilu nástenného G 1/2</t>
  </si>
  <si>
    <t>1701236254</t>
  </si>
  <si>
    <t>551110020200.S</t>
  </si>
  <si>
    <t>Guľový ventil pračkový, 1/2" - 3/4", so spätnou klapkou, chrómovaná mosadz</t>
  </si>
  <si>
    <t>1667146602</t>
  </si>
  <si>
    <t>725819401.S</t>
  </si>
  <si>
    <t>Montáž ventilu rohového s pripojovacou rúrkou G 1/2</t>
  </si>
  <si>
    <t>2077861144</t>
  </si>
  <si>
    <t>551410000200.S</t>
  </si>
  <si>
    <t xml:space="preserve">Ventil pre hygienické a zdravotnické zariadenia rohový s pripojovacou rúrkou G 1/2 </t>
  </si>
  <si>
    <t>-57307879</t>
  </si>
  <si>
    <t>725829601.S</t>
  </si>
  <si>
    <t>Montáž batérie umývadlovej a drezovej stojankovej, pákovej alebo klasickej s mechanickým ovládaním</t>
  </si>
  <si>
    <t>-633638412</t>
  </si>
  <si>
    <t>551450003800.S</t>
  </si>
  <si>
    <t>Batéria umývadlová stojanková páková</t>
  </si>
  <si>
    <t>-1679726757</t>
  </si>
  <si>
    <t>551450000600.S</t>
  </si>
  <si>
    <t>Batéria drezová stojanková páková</t>
  </si>
  <si>
    <t>-1557372000</t>
  </si>
  <si>
    <t>725849201.S</t>
  </si>
  <si>
    <t>Montáž batérie sprchovej nástennej pákovej, klasickej</t>
  </si>
  <si>
    <t>312686235</t>
  </si>
  <si>
    <t>725849205.S</t>
  </si>
  <si>
    <t>Montáž batérie sprchovej nástennej, držiak sprchy s nastaviteľnou výškou sprchy</t>
  </si>
  <si>
    <t>1766776964</t>
  </si>
  <si>
    <t>551450002300</t>
  </si>
  <si>
    <t>Batéria sprchová nástenná páková, bez sprchovej súpravy</t>
  </si>
  <si>
    <t>29867780</t>
  </si>
  <si>
    <t>552260002200.S</t>
  </si>
  <si>
    <t>Sprchová sada (ručná sprcha, 1 funkcia, držiak sprchy, sprchová hadica 1,7 m), chróm</t>
  </si>
  <si>
    <t>953170554</t>
  </si>
  <si>
    <t>725869301.S</t>
  </si>
  <si>
    <t>Montáž zápachovej uzávierky pre zariaďovacie predmety, umývadlovej do D 40</t>
  </si>
  <si>
    <t>-1559155122</t>
  </si>
  <si>
    <t>551620006400.S</t>
  </si>
  <si>
    <t>Zápachová uzávierka - sifón pre umývadlá DN 40</t>
  </si>
  <si>
    <t>-1208419431</t>
  </si>
  <si>
    <t>725869313.S</t>
  </si>
  <si>
    <t>Montáž zápachovej uzávierky pre zariaďovacie predmety, drezovej do D 50 mm (pre dva drezy)</t>
  </si>
  <si>
    <t>-1435288650</t>
  </si>
  <si>
    <t>551620007700.S</t>
  </si>
  <si>
    <t>Zápachová uzávierka pre dvojdielne drezy DN 50</t>
  </si>
  <si>
    <t>-1664641744</t>
  </si>
  <si>
    <t>725869323.S</t>
  </si>
  <si>
    <t>Montáž zápachovej uzávierky pre zariaďovacie predmety, pračkovej do D 50 mm (podomietkovej)</t>
  </si>
  <si>
    <t>-1081471843</t>
  </si>
  <si>
    <t>551620012300</t>
  </si>
  <si>
    <t>Zápachová uzávierka podomietková HL400, DN 40/50, umývačkový UP sifón, s kolenom pre pripojenie hadice 3/4", čistiaci otvor, krytka nerez 160x110 mm, PE</t>
  </si>
  <si>
    <t>-2126388890</t>
  </si>
  <si>
    <t>725869380.S</t>
  </si>
  <si>
    <t>Montáž zápachovej uzávierky pre zariaďovacie predmety, ostatných typov do D 32 mm</t>
  </si>
  <si>
    <t>-1256815445</t>
  </si>
  <si>
    <t>551620027100</t>
  </si>
  <si>
    <t>Vtokový lievik HL21, DN 32, (0,17 l/s), s protizápachovým uzáverom</t>
  </si>
  <si>
    <t>-742786753</t>
  </si>
  <si>
    <t>725989101.S</t>
  </si>
  <si>
    <t>Montáž dvierok kovových lakovaných</t>
  </si>
  <si>
    <t>-701751669</t>
  </si>
  <si>
    <t>283810000108.S</t>
  </si>
  <si>
    <t xml:space="preserve">Dvierka revízne  plastové, rozmer 300x300 mm</t>
  </si>
  <si>
    <t>-1679361071</t>
  </si>
  <si>
    <t>998725101.S</t>
  </si>
  <si>
    <t>Presun hmôt pre zariaďovacie predmety v objektoch výšky do 6 m</t>
  </si>
  <si>
    <t>-829347627</t>
  </si>
  <si>
    <t xml:space="preserve">04 - SO-01.4  Vykurovanie</t>
  </si>
  <si>
    <t>M - Práce a dodávky M</t>
  </si>
  <si>
    <t xml:space="preserve">    21-M - Elektromontáže</t>
  </si>
  <si>
    <t>Práce a dodávky M</t>
  </si>
  <si>
    <t>21-M</t>
  </si>
  <si>
    <t>Elektromontáže</t>
  </si>
  <si>
    <t>210010301.S</t>
  </si>
  <si>
    <t>Krabica prístrojová bez zapojenia (1901, KP 68, KZ 3)</t>
  </si>
  <si>
    <t>-978879048</t>
  </si>
  <si>
    <t>345410002400.S</t>
  </si>
  <si>
    <t>Krabica inštalačná KU 68-1901 KA pod omietku</t>
  </si>
  <si>
    <t>-2130038412</t>
  </si>
  <si>
    <t>210451012.S</t>
  </si>
  <si>
    <t>Montáž dvojžilového vykurovacieho kábla do betónu 4-6 cm</t>
  </si>
  <si>
    <t>1317388719</t>
  </si>
  <si>
    <t>130+52+29</t>
  </si>
  <si>
    <t>74+44+90</t>
  </si>
  <si>
    <t>3417100.1</t>
  </si>
  <si>
    <t>Dvojžilový vykurovací kábel DTP-18, dĺ. 29 m, príkon 535 W</t>
  </si>
  <si>
    <t>-107767403</t>
  </si>
  <si>
    <t>3417100.2</t>
  </si>
  <si>
    <t>Dvojžilový vykurovací kábel DTP-18, dĺ. 44 m, príkon 790 W</t>
  </si>
  <si>
    <t>-750338125</t>
  </si>
  <si>
    <t>3417100.3</t>
  </si>
  <si>
    <t>Dvojžilový vykurovací kábel DTP-18, dĺ. 52 m, príkon 935 W</t>
  </si>
  <si>
    <t>-1257969930</t>
  </si>
  <si>
    <t>3417100.4</t>
  </si>
  <si>
    <t>Dvojžilový vykurovací kábel DTP-18, dĺ. 74 m, príkon 1340 W</t>
  </si>
  <si>
    <t>2123742208</t>
  </si>
  <si>
    <t>3417100.5</t>
  </si>
  <si>
    <t>Dvojžilový vykurovací kábel DTP-18, dĺ. 90 m, príkon 1625 W</t>
  </si>
  <si>
    <t>-544074271</t>
  </si>
  <si>
    <t>3417100.6</t>
  </si>
  <si>
    <t>Dvojžilový vykurovací kábel DTP-18, dĺ. 130 m, príkon 2295 W</t>
  </si>
  <si>
    <t>49353901</t>
  </si>
  <si>
    <t>210451013.S</t>
  </si>
  <si>
    <t>Montáž podlahového tepelného čidla v chráničke do betónu</t>
  </si>
  <si>
    <t>-642444374</t>
  </si>
  <si>
    <t>341730005800.S</t>
  </si>
  <si>
    <t>Rúrka ohybná inštalačná, priemer 11,4/8,5 mm, dĺžky 3m, na zavedenie podlahovej sondy od termostatu do podlahy</t>
  </si>
  <si>
    <t>-485046032</t>
  </si>
  <si>
    <t>341730005900.S</t>
  </si>
  <si>
    <t>Záslepka CU na rúrku ohybnú priemeru 11,4/8,5 mm, slúži k ochrane husieho krku s podlahovou sondou</t>
  </si>
  <si>
    <t>-2002205611</t>
  </si>
  <si>
    <t>210451020.S</t>
  </si>
  <si>
    <t>Montáž a napojenie termostatu na stenu pre elektrické podlahové kúrenie</t>
  </si>
  <si>
    <t>-571626570</t>
  </si>
  <si>
    <t>341730002900.S</t>
  </si>
  <si>
    <t>Termostat digitálny pre podlahové vykurovanie, do montážnej krabice KU 68</t>
  </si>
  <si>
    <t>-1805795137</t>
  </si>
  <si>
    <t>210800108.S</t>
  </si>
  <si>
    <t>Kábel medený uložený voľne CYKY 450/750 V 3x2,5</t>
  </si>
  <si>
    <t>-77343920</t>
  </si>
  <si>
    <t>341110000800.S</t>
  </si>
  <si>
    <t>Kábel medený CYKY 3x2,5 mm2</t>
  </si>
  <si>
    <t>1749478783</t>
  </si>
  <si>
    <t>210800113.S</t>
  </si>
  <si>
    <t>Kábel medený uložený voľne CYKY 450/750 V 4x1,5</t>
  </si>
  <si>
    <t>1110004463</t>
  </si>
  <si>
    <t>341110001300.S</t>
  </si>
  <si>
    <t>Kábel medený CYKY 4x1,5 mm2</t>
  </si>
  <si>
    <t>-1265274023</t>
  </si>
  <si>
    <t>PM</t>
  </si>
  <si>
    <t>Podružný materiál</t>
  </si>
  <si>
    <t>%</t>
  </si>
  <si>
    <t>611140418</t>
  </si>
  <si>
    <t>PPV</t>
  </si>
  <si>
    <t>Podiel pridružených výkonov</t>
  </si>
  <si>
    <t>725913845</t>
  </si>
  <si>
    <t xml:space="preserve">05 - SO-01.5  Elektroinštalácia</t>
  </si>
  <si>
    <t>HZS - Hodinové zúčtovacie sadzby</t>
  </si>
  <si>
    <t>210010025.S</t>
  </si>
  <si>
    <t>Rúrka ohybná elektroinštalačná z PVC typ FXP 20, uložená pevne</t>
  </si>
  <si>
    <t>-2044692024</t>
  </si>
  <si>
    <t xml:space="preserve">50,0   "odhad, upresní sa podľa skutočnosti</t>
  </si>
  <si>
    <t>345710009100</t>
  </si>
  <si>
    <t>Rúrka ohybná vlnitá pancierová PVC-U, FXP D 20</t>
  </si>
  <si>
    <t>891954579</t>
  </si>
  <si>
    <t>1681360094</t>
  </si>
  <si>
    <t xml:space="preserve">40,0   "odhad, upresní sa podľa skutočnosti</t>
  </si>
  <si>
    <t>-1321296059</t>
  </si>
  <si>
    <t>210010321.S</t>
  </si>
  <si>
    <t>Krabica (1903, KR 68) odbočná s viečkom, svorkovnicou vrátane zapojenia, kruhová</t>
  </si>
  <si>
    <t>-510224138</t>
  </si>
  <si>
    <t xml:space="preserve">15,0   "odhad, upresní sa podľa skutočnosti</t>
  </si>
  <si>
    <t>345410002600.S</t>
  </si>
  <si>
    <t>Krabica inštalačná KU 68-1903 KA so svorkovnicou a viečkom</t>
  </si>
  <si>
    <t>1270704822</t>
  </si>
  <si>
    <t>210100001.S</t>
  </si>
  <si>
    <t>Ukončenie vodičov v rozvádzač. vrátane zapojenia a vodičovej koncovky do 2,5 mm2</t>
  </si>
  <si>
    <t>-263912908</t>
  </si>
  <si>
    <t>354310017700.S</t>
  </si>
  <si>
    <t>Káblové oko medené lisovacie CU 1,5;2,5</t>
  </si>
  <si>
    <t>-1676444328</t>
  </si>
  <si>
    <t>210100002.S</t>
  </si>
  <si>
    <t>Ukončenie vodičov v rozvádzač. vrátane zapojenia a vodičovej koncovky do 6 mm2</t>
  </si>
  <si>
    <t>-962905970</t>
  </si>
  <si>
    <t>354310018000.S</t>
  </si>
  <si>
    <t>Káblové oko medené lisovacie CU 4</t>
  </si>
  <si>
    <t>1723600169</t>
  </si>
  <si>
    <t>210110021.S</t>
  </si>
  <si>
    <t>Jednopólový spínač - radenie 1, zapustená montáž IP 44, vrátane zapojenia</t>
  </si>
  <si>
    <t>-223807964</t>
  </si>
  <si>
    <t>752101</t>
  </si>
  <si>
    <t>Spínač jednopólový č. 1, IP 20, farba biela</t>
  </si>
  <si>
    <t>-1943715468</t>
  </si>
  <si>
    <t>754001</t>
  </si>
  <si>
    <t xml:space="preserve">Jednorámik, farba biela </t>
  </si>
  <si>
    <t>-1043528630</t>
  </si>
  <si>
    <t>210110023.S</t>
  </si>
  <si>
    <t>Sériový spínač - radenie 5, zapustená montáž IP 44, vrátane zapojenia</t>
  </si>
  <si>
    <t>-1901674268</t>
  </si>
  <si>
    <t>5752105</t>
  </si>
  <si>
    <t>Prepínač sériový č. 5, IP 20, farba biela</t>
  </si>
  <si>
    <t>461287288</t>
  </si>
  <si>
    <t>62035745</t>
  </si>
  <si>
    <t>210110024.S</t>
  </si>
  <si>
    <t>Striedavý prepínač - radenie 6, zapustená montáž IP 44, vrátane zapojenia</t>
  </si>
  <si>
    <t>-1252793437</t>
  </si>
  <si>
    <t>752106</t>
  </si>
  <si>
    <t>Prepínač striedavý č. 6, IP 20, farba biela</t>
  </si>
  <si>
    <t>-418816482</t>
  </si>
  <si>
    <t>1064994479</t>
  </si>
  <si>
    <t>210110031.S</t>
  </si>
  <si>
    <t>Dvojitý striedavý prepínač - radenie 6+6, zapustená montáž IP 44, vrátane zapojenia</t>
  </si>
  <si>
    <t>2140471042</t>
  </si>
  <si>
    <t>752108</t>
  </si>
  <si>
    <t>Prepínač dvojitý striedavý č. 5B, IP 20, farba biela</t>
  </si>
  <si>
    <t>256</t>
  </si>
  <si>
    <t>-1742418245</t>
  </si>
  <si>
    <t>-2094350648</t>
  </si>
  <si>
    <t>210111011.S</t>
  </si>
  <si>
    <t>Domová zásuvka polozapustená alebo zapustená vrátane zapojenia 10/16 A 250 V 2P + Z</t>
  </si>
  <si>
    <t>1836673420</t>
  </si>
  <si>
    <t>753180</t>
  </si>
  <si>
    <t>Zásuvka jednofázová, IP20, farba biela</t>
  </si>
  <si>
    <t>-1330249512</t>
  </si>
  <si>
    <t>-980841397</t>
  </si>
  <si>
    <t>210111033.S</t>
  </si>
  <si>
    <t>Zásuvka na povrchovú montáž IP 55, 250V / 16A, vrátane zapojenia 2P + PE</t>
  </si>
  <si>
    <t>1240328388</t>
  </si>
  <si>
    <t>782375</t>
  </si>
  <si>
    <t>Zásuvka jednofázová do vlhka, IP 54, farba biela</t>
  </si>
  <si>
    <t>-178083734</t>
  </si>
  <si>
    <t>210111113.S</t>
  </si>
  <si>
    <t>Priemyslová zásuvka nástenná CEE 400 V / 16 A vrátane zapojenia, IZG 1643, 3P + PE, IZG 1653, 3P + N + PE</t>
  </si>
  <si>
    <t>-1053505247</t>
  </si>
  <si>
    <t>345510002300.S</t>
  </si>
  <si>
    <t>Zásuvka nástenná priemyslová trojfázová, IP 54</t>
  </si>
  <si>
    <t>554897492</t>
  </si>
  <si>
    <t>210193075.S</t>
  </si>
  <si>
    <t>Domova rozvodnica do 96 M pre zapustenú montáž bez sekacích prác</t>
  </si>
  <si>
    <t>-1926082511</t>
  </si>
  <si>
    <t>3571500.1</t>
  </si>
  <si>
    <t>Rozvádzač RH - plastová skriňa zapustená 500x600x140 mm, fy EATON - komplet s náplňou (výkres č. E-007)</t>
  </si>
  <si>
    <t>-1994831480</t>
  </si>
  <si>
    <t>210201081.S</t>
  </si>
  <si>
    <t>Zapojenie LED svietidla IP40, stropného - nástenného</t>
  </si>
  <si>
    <t>-1812049213</t>
  </si>
  <si>
    <t>3481200.1</t>
  </si>
  <si>
    <t>Svietidlo stropné LED 18W, IP 23</t>
  </si>
  <si>
    <t>-1190209037</t>
  </si>
  <si>
    <t>3481200.3</t>
  </si>
  <si>
    <t>Svietidlo nástenné LED 18W, IP 23</t>
  </si>
  <si>
    <t>1232307908</t>
  </si>
  <si>
    <t>210201085.S</t>
  </si>
  <si>
    <t>Zapojenie LED svietidla, IP20, stropného - nástenného interiérového</t>
  </si>
  <si>
    <t>1698748351</t>
  </si>
  <si>
    <t>3481200.2</t>
  </si>
  <si>
    <t>Svietidlo stropné LED 18W, IP 20</t>
  </si>
  <si>
    <t>-2053403137</t>
  </si>
  <si>
    <t>3481200.4</t>
  </si>
  <si>
    <t>Svietidlo nástenné LED 18W, IP 20</t>
  </si>
  <si>
    <t>1053924937</t>
  </si>
  <si>
    <t>210201902.S</t>
  </si>
  <si>
    <t>Montáž svietidla interiérového na stenu do 2 kg</t>
  </si>
  <si>
    <t>981181163</t>
  </si>
  <si>
    <t>210201912.S</t>
  </si>
  <si>
    <t>Montáž svietidla interiérového na strop do 2 kg</t>
  </si>
  <si>
    <t>496767501</t>
  </si>
  <si>
    <t>210201922.S</t>
  </si>
  <si>
    <t>Montáž svietidla exterierového na stenu do 2 kg</t>
  </si>
  <si>
    <t>-1400880933</t>
  </si>
  <si>
    <t>210201932.S</t>
  </si>
  <si>
    <t>Montáž svietidla exterierového na strop do 2 kg</t>
  </si>
  <si>
    <t>1410053073</t>
  </si>
  <si>
    <t>210220001.S</t>
  </si>
  <si>
    <t>Uzemňovacie vedenie na povrchu FeZn drôt zvodový Ø 8-10</t>
  </si>
  <si>
    <t>119170278</t>
  </si>
  <si>
    <t>354410054800.S</t>
  </si>
  <si>
    <t>Drôt bleskozvodový FeZn, d 10 mm</t>
  </si>
  <si>
    <t>kg</t>
  </si>
  <si>
    <t>1031481818</t>
  </si>
  <si>
    <t>15,0*0,65</t>
  </si>
  <si>
    <t>210220031.S</t>
  </si>
  <si>
    <t>Ekvipotenciálna svorkovnica EPS 2 v krabici KO 125 E</t>
  </si>
  <si>
    <t>1418551558</t>
  </si>
  <si>
    <t>345410000400.S</t>
  </si>
  <si>
    <t>Krabica odbočná z PVC s viečkom pod omietku KO 125 E</t>
  </si>
  <si>
    <t>-859917706</t>
  </si>
  <si>
    <t>345610005100.S</t>
  </si>
  <si>
    <t>Svorkovnica ekvipotencionálna EPS, z PP</t>
  </si>
  <si>
    <t>-160306333</t>
  </si>
  <si>
    <t>210290790.01</t>
  </si>
  <si>
    <t xml:space="preserve">Zapojenie elektrických zariadení ostatných profesií  (ÚK, VZT)</t>
  </si>
  <si>
    <t>súb</t>
  </si>
  <si>
    <t>-371275532</t>
  </si>
  <si>
    <t>210881</t>
  </si>
  <si>
    <t xml:space="preserve">Vnútorná kábeláž káblami CYKYLo, CYKY  pod omietkou a sadrokartónom, ochranné pospojovanie</t>
  </si>
  <si>
    <t>1649898892</t>
  </si>
  <si>
    <t>4,0+2,75+1,65+19,72+1,97+10,37+6,5</t>
  </si>
  <si>
    <t>Súčet - upresní sa podľa skutočnosti príp. podľa ďalšieho stupňa PD</t>
  </si>
  <si>
    <t>-1956267766</t>
  </si>
  <si>
    <t>1863707502</t>
  </si>
  <si>
    <t>HZS</t>
  </si>
  <si>
    <t>Hodinové zúčtovacie sadzby</t>
  </si>
  <si>
    <t>HZS000114.S</t>
  </si>
  <si>
    <t xml:space="preserve">Stavebno montážne práce náročné - prehliadky pracoviska a revízie </t>
  </si>
  <si>
    <t>hod</t>
  </si>
  <si>
    <t>512</t>
  </si>
  <si>
    <t>768889384</t>
  </si>
  <si>
    <t xml:space="preserve">06 - SO-01.6  Uzemnenie a bleskozvod</t>
  </si>
  <si>
    <t>210010327.S</t>
  </si>
  <si>
    <t>Krabica (KO 125/1L štvorcová) do dutých stien odbočná s viečkom, bez zapojenia</t>
  </si>
  <si>
    <t>-513109552</t>
  </si>
  <si>
    <t>345410000600.S</t>
  </si>
  <si>
    <t>Krabica odbočná z PVC s viečkom pod omietku KO 125/1L</t>
  </si>
  <si>
    <t>-381299173</t>
  </si>
  <si>
    <t>210220020.S</t>
  </si>
  <si>
    <t>Uzemňovacie vedenie v zemi FeZn do 120 mm2 vrátane izolácie spojov</t>
  </si>
  <si>
    <t>52646460</t>
  </si>
  <si>
    <t>2*(9,0+6,6)</t>
  </si>
  <si>
    <t>0,8</t>
  </si>
  <si>
    <t>354410058800.S</t>
  </si>
  <si>
    <t>Pásovina uzemňovacia FeZn 30 x 4 mm</t>
  </si>
  <si>
    <t>-753432124</t>
  </si>
  <si>
    <t>32,0*0,95</t>
  </si>
  <si>
    <t>210220021.S</t>
  </si>
  <si>
    <t>Uzemňovacie vedenie v zemi FeZn vrátane izolácie spojov O 10 mm</t>
  </si>
  <si>
    <t>1778248042</t>
  </si>
  <si>
    <t>4*(1,0+1,5)</t>
  </si>
  <si>
    <t>-181227817</t>
  </si>
  <si>
    <t>10,0*0,65</t>
  </si>
  <si>
    <t>210220102.S</t>
  </si>
  <si>
    <t>Podpery vedenia FeZn na vrchol krovu PV15 A-F +UNI</t>
  </si>
  <si>
    <t>-914768995</t>
  </si>
  <si>
    <t>354410033000.S</t>
  </si>
  <si>
    <t>Podpera vedenia FeZn na vrchol krovu označenie PV 15</t>
  </si>
  <si>
    <t>1212063323</t>
  </si>
  <si>
    <t>210220110.S</t>
  </si>
  <si>
    <t>Podpery vedenia FeZn pod krytinu na svahu PV12 a PV13</t>
  </si>
  <si>
    <t>-793833851</t>
  </si>
  <si>
    <t>354410032700.S</t>
  </si>
  <si>
    <t>Podpera vedenia FeZn pod škridľovú strechu označenie PV 12</t>
  </si>
  <si>
    <t>1090531691</t>
  </si>
  <si>
    <t>210220204.S</t>
  </si>
  <si>
    <t>Zachytávacia tyč FeZn bez osadenia a s osadením JP10-30</t>
  </si>
  <si>
    <t>-1916980433</t>
  </si>
  <si>
    <t>354410023100.S</t>
  </si>
  <si>
    <t>Tyč zachytávacia FeZn na upevnenie do muriva označenie JP 15</t>
  </si>
  <si>
    <t>32086294</t>
  </si>
  <si>
    <t>210220230.S</t>
  </si>
  <si>
    <t>Ochranná strieška FeZn</t>
  </si>
  <si>
    <t>706074120</t>
  </si>
  <si>
    <t>354410024900.S</t>
  </si>
  <si>
    <t>Strieška FeZn ochranná horná označenie OS 01</t>
  </si>
  <si>
    <t>-113801242</t>
  </si>
  <si>
    <t>210220240.S</t>
  </si>
  <si>
    <t xml:space="preserve">Svorka FeZn k uzemňovacej tyči  SJ</t>
  </si>
  <si>
    <t>394741127</t>
  </si>
  <si>
    <t>354410001500.S</t>
  </si>
  <si>
    <t>Svorka FeZn k uzemňovacej tyči označenie SJ 01</t>
  </si>
  <si>
    <t>2040691726</t>
  </si>
  <si>
    <t>210220243.S</t>
  </si>
  <si>
    <t>Svorka FeZn spojovacia SS</t>
  </si>
  <si>
    <t>-288297637</t>
  </si>
  <si>
    <t>354410003300.S</t>
  </si>
  <si>
    <t>Svorka FeZn spojovacia označenie SS</t>
  </si>
  <si>
    <t>-1432823306</t>
  </si>
  <si>
    <t>210220246.S</t>
  </si>
  <si>
    <t>Svorka FeZn na odkvapový žľab SO</t>
  </si>
  <si>
    <t>816007337</t>
  </si>
  <si>
    <t>354410004200.S</t>
  </si>
  <si>
    <t>Svorka FeZn odkvapová označenie SO</t>
  </si>
  <si>
    <t>1670668725</t>
  </si>
  <si>
    <t>210220247.S</t>
  </si>
  <si>
    <t>Svorka FeZn skúšobná SZ</t>
  </si>
  <si>
    <t>675507364</t>
  </si>
  <si>
    <t>354410004300.S</t>
  </si>
  <si>
    <t>Svorka FeZn skúšobná označenie SZ</t>
  </si>
  <si>
    <t>-1736257288</t>
  </si>
  <si>
    <t>210220253.S</t>
  </si>
  <si>
    <t>Svorka FeZn uzemňovacia SR03</t>
  </si>
  <si>
    <t>-1768308428</t>
  </si>
  <si>
    <t>354410000900.S</t>
  </si>
  <si>
    <t>Svorka FeZn uzemňovacia označenie SR 03</t>
  </si>
  <si>
    <t>-296812114</t>
  </si>
  <si>
    <t>210220800.S</t>
  </si>
  <si>
    <t>Uzemňovacie vedenie na povrchu AlMgSi drôt zvodový Ø 8-10 mm</t>
  </si>
  <si>
    <t>290643867</t>
  </si>
  <si>
    <t>10,8+2*1,5</t>
  </si>
  <si>
    <t>4*5,0</t>
  </si>
  <si>
    <t>4*4,0</t>
  </si>
  <si>
    <t>354410064200.S</t>
  </si>
  <si>
    <t>Drôt bleskozvodový zliatina AlMgSi, d 8 mm, Al</t>
  </si>
  <si>
    <t>1168021987</t>
  </si>
  <si>
    <t>50,0*0,135</t>
  </si>
  <si>
    <t>PM-21</t>
  </si>
  <si>
    <t>-2022810912</t>
  </si>
  <si>
    <t>PPV-21</t>
  </si>
  <si>
    <t>-313621236</t>
  </si>
  <si>
    <t>Stavebno montážne práce najnáročnejšie na odbornosť - prehliadky pracoviska a revízie (Tr. 4) - revízia bleskozvodu</t>
  </si>
  <si>
    <t>9328424</t>
  </si>
  <si>
    <t xml:space="preserve">07 - SO-01.7  Fotovoltický systém - predbežne bez PD, bude upresnený konkrétnym dodávateľom</t>
  </si>
  <si>
    <t>OST - Ostatné</t>
  </si>
  <si>
    <t>210501002.S</t>
  </si>
  <si>
    <t>Prípravné práce pred zahájením montáže fotovoltických systémov</t>
  </si>
  <si>
    <t>súb.</t>
  </si>
  <si>
    <t>1286354415</t>
  </si>
  <si>
    <t>210501055.S</t>
  </si>
  <si>
    <t>Montáž konštrukcie pre kotvenie fotovoltických panelov na plochú strechu</t>
  </si>
  <si>
    <t>kpl</t>
  </si>
  <si>
    <t>1189492530</t>
  </si>
  <si>
    <t>346510004130.S</t>
  </si>
  <si>
    <t>Fotovoltická konštrukcia pre ploché strechy, do 500 panelov</t>
  </si>
  <si>
    <t>1510591396</t>
  </si>
  <si>
    <t>346510004131.S</t>
  </si>
  <si>
    <t xml:space="preserve">Fotovoltická konštrukcia pre ploché strechy - spojovacie a kotviace prvky </t>
  </si>
  <si>
    <t>-1475336593</t>
  </si>
  <si>
    <t>210501105.S</t>
  </si>
  <si>
    <t>Montáž a stringovanie fotovoltického panelu na strechu</t>
  </si>
  <si>
    <t>920022502</t>
  </si>
  <si>
    <t>3465100.1</t>
  </si>
  <si>
    <t xml:space="preserve">Fotovoltický modul Un: 188-242V DC, Umax 550 V DC, 2200x1100x32 mm,  450 W, výrobca Wuxi Suntech Power Co., Ltd</t>
  </si>
  <si>
    <t>-890535362</t>
  </si>
  <si>
    <t>210501213.S</t>
  </si>
  <si>
    <t xml:space="preserve">Montáž rozvádzača pre lokálny fotovoltický zdroj </t>
  </si>
  <si>
    <t>-902564146</t>
  </si>
  <si>
    <t>3465100.2</t>
  </si>
  <si>
    <t xml:space="preserve">Rozvádzač striedača RS - komplet </t>
  </si>
  <si>
    <t>-1264471044</t>
  </si>
  <si>
    <t>3465100.3</t>
  </si>
  <si>
    <t>Rozbočná krabica XS1</t>
  </si>
  <si>
    <t>-1850469289</t>
  </si>
  <si>
    <t>210501265.S</t>
  </si>
  <si>
    <t>Montáž fotovoltického striedača trojfázového</t>
  </si>
  <si>
    <t>1170056772</t>
  </si>
  <si>
    <t>3465100.4</t>
  </si>
  <si>
    <t>Fotovoltický striedač (menič) U1</t>
  </si>
  <si>
    <t>1039923523</t>
  </si>
  <si>
    <t>21058.1</t>
  </si>
  <si>
    <t>Kabeláž fotovoltického systému v lištách PVC (moduly na streche - rozvádzač RS - rozvádzač RH) - predbežná cena</t>
  </si>
  <si>
    <t>-1603716008</t>
  </si>
  <si>
    <t>21058.2</t>
  </si>
  <si>
    <t>Ostatné súčasti fotovoltického systému - predbežná cena, podľa konkrétneho zhotoviteľa fotovoltického systému</t>
  </si>
  <si>
    <t>-150065054</t>
  </si>
  <si>
    <t>-597996465</t>
  </si>
  <si>
    <t>-538152036</t>
  </si>
  <si>
    <t>OST</t>
  </si>
  <si>
    <t>Ostatné</t>
  </si>
  <si>
    <t>001</t>
  </si>
  <si>
    <t>Stavebno montážne práce náročné - odborné - revízia a projektová dokumentácia lokálneho zdroja</t>
  </si>
  <si>
    <t>262144</t>
  </si>
  <si>
    <t>321324500</t>
  </si>
  <si>
    <t xml:space="preserve">08 - SO-01.8  Vzduchotechnika</t>
  </si>
  <si>
    <t xml:space="preserve">    769 - Montáž vzduchotechnických zariadení</t>
  </si>
  <si>
    <t>769</t>
  </si>
  <si>
    <t>Montáž vzduchotechnických zariadení</t>
  </si>
  <si>
    <t>769011310.S</t>
  </si>
  <si>
    <t>Montáž ventilátora do kruhového potrubia veľkosť: 125</t>
  </si>
  <si>
    <t>72092810</t>
  </si>
  <si>
    <t>E00015077</t>
  </si>
  <si>
    <t>Ventilator VENTS 125 LDHTL, Qvzd=160 m3/h, Pext=30 Pa, EI=230V-0,02 kW/IP34, spínanie cez osvetlenie</t>
  </si>
  <si>
    <t>KS</t>
  </si>
  <si>
    <t>-1340836413</t>
  </si>
  <si>
    <t>769021003.S</t>
  </si>
  <si>
    <t>Montáž spiro potrubia DN 125-140</t>
  </si>
  <si>
    <t>1574369658</t>
  </si>
  <si>
    <t>429810000300.1</t>
  </si>
  <si>
    <t>Potrubie kruhové spiro DN 125, vrátane tvaroviek</t>
  </si>
  <si>
    <t>239603418</t>
  </si>
  <si>
    <t>769035093.S</t>
  </si>
  <si>
    <t>Montáž krycej mriežky kruhovej do priemeru 160 mm</t>
  </si>
  <si>
    <t>1734457727</t>
  </si>
  <si>
    <t>429720209100.S</t>
  </si>
  <si>
    <t>Mriežka krycia kruhová, priemer 125 mm</t>
  </si>
  <si>
    <t>-477394862</t>
  </si>
  <si>
    <t>769051507.S</t>
  </si>
  <si>
    <t>Montáž malej lokálnej vetracej jednotky s rekuperáciou tepla do steny hr. 500 mm, max. prietok vzduchu do 60 m3/h</t>
  </si>
  <si>
    <t>545479933</t>
  </si>
  <si>
    <t>Z014592</t>
  </si>
  <si>
    <t>Lokálna rekuperačná ventilačná jednotka VITOVENT 200-D HR B55, Qvzd=55 m3/h, VIESSMANN</t>
  </si>
  <si>
    <t>-1648164325</t>
  </si>
  <si>
    <t>76907.1</t>
  </si>
  <si>
    <t>Montážny, kotviaci a spojovací materiál VZT zariadení</t>
  </si>
  <si>
    <t>1112854957</t>
  </si>
  <si>
    <t>998769201.S</t>
  </si>
  <si>
    <t>Presun hmôt pre montáž vzduchotechnických zariadení v stavbe (objekte) výšky do 7 m</t>
  </si>
  <si>
    <t>2096535249</t>
  </si>
  <si>
    <t xml:space="preserve">03 - SO-03  Elektrická prípojka</t>
  </si>
  <si>
    <t xml:space="preserve">01 - SO-03.1  Elektrická prípojka</t>
  </si>
  <si>
    <t xml:space="preserve">    46-M - Zemné práce pri extr.mont.prácach</t>
  </si>
  <si>
    <t>113106611.1</t>
  </si>
  <si>
    <t xml:space="preserve">Rozoberanie zámkovej dlažby všetkých druhov v ploche do 20 m2,  - na ďalšie použitie</t>
  </si>
  <si>
    <t>-1825289615</t>
  </si>
  <si>
    <t xml:space="preserve">3,0*0,5   "chodník</t>
  </si>
  <si>
    <t>1487933199</t>
  </si>
  <si>
    <t xml:space="preserve">1,5*2,0*1,5    "štartovacia jama</t>
  </si>
  <si>
    <t xml:space="preserve">1,5*2,0*1,5    "cieľová jama</t>
  </si>
  <si>
    <t>Súčet - cez Hlavnú ulicu</t>
  </si>
  <si>
    <t>141720014.S</t>
  </si>
  <si>
    <t>Neriadené zemné pretláčanie v hornine tr. 3-4, priemer pretláčania cez 75 do 90 mm</t>
  </si>
  <si>
    <t>-16861160</t>
  </si>
  <si>
    <t>174101001.S</t>
  </si>
  <si>
    <t>Zásyp sypaninou so zhutnením jám, šachiet, rýh, zárezov alebo okolo objektov do 100 m3</t>
  </si>
  <si>
    <t>1490793470</t>
  </si>
  <si>
    <t>Kladenie betónovej zámkovej dlažby komunikácií pre peších hr. 60 mm pre peších do 50 m2 so zriadením lôžka z kameniva hr. 30 mm</t>
  </si>
  <si>
    <t>1776498577</t>
  </si>
  <si>
    <t xml:space="preserve">1,5   "rozbratá dlažba naspäť</t>
  </si>
  <si>
    <t>979071121.S</t>
  </si>
  <si>
    <t>Očistenie vybúraných dlažbových kociek drobných, s pôvodným vyplnením škár kamenivom ťaženým</t>
  </si>
  <si>
    <t>2004280178</t>
  </si>
  <si>
    <t>998223011.S</t>
  </si>
  <si>
    <t>Presun hmôt pre pozemné komunikácie s krytom dláždeným (822 2.3, 822 5.3) akejkoľvek dĺžky objektu</t>
  </si>
  <si>
    <t>-2011317751</t>
  </si>
  <si>
    <t>210010027.S</t>
  </si>
  <si>
    <t>Rúrka ohybná elektroinštalačná z PVC typ FXP 32, uložená pevne</t>
  </si>
  <si>
    <t>526897088</t>
  </si>
  <si>
    <t>345710009300.S</t>
  </si>
  <si>
    <t>Rúrka ohybná vlnitá pancierová so strednou mechanickou odolnosťou z PVC-U, D 32</t>
  </si>
  <si>
    <t>-1766093676</t>
  </si>
  <si>
    <t>210010066.S</t>
  </si>
  <si>
    <t>Rúrka elektroinštalačná oceľová, závitová, typ 6042, uložená pevne</t>
  </si>
  <si>
    <t>1048892136</t>
  </si>
  <si>
    <t xml:space="preserve">4,0   "na stĺp</t>
  </si>
  <si>
    <t>345710004810</t>
  </si>
  <si>
    <t xml:space="preserve">Rúrka oceľová závitová 6042  pozinkovaná, D 54 mm, KOPOS</t>
  </si>
  <si>
    <t>2055112814</t>
  </si>
  <si>
    <t>210100003.S</t>
  </si>
  <si>
    <t>Ukončenie vodičov v rozvádzač. vrátane zapojenia a vodičovej koncovky do 16 mm2</t>
  </si>
  <si>
    <t>-2146893698</t>
  </si>
  <si>
    <t>354310012900.S</t>
  </si>
  <si>
    <t>Káblové oko hliníkové lisovacie 16 AL</t>
  </si>
  <si>
    <t>301084241</t>
  </si>
  <si>
    <t>210193041.S</t>
  </si>
  <si>
    <t>Skriňa prípojková plastová SPP 0 jeden odberateľ 3 x 63 A</t>
  </si>
  <si>
    <t>1786410625</t>
  </si>
  <si>
    <t>357110014410.S</t>
  </si>
  <si>
    <t>Skriňa prípojková plastová SPP0 C IV, na stĺp, 3xPH0/40A s krytom, držiaky pre upínací pás, HASMA</t>
  </si>
  <si>
    <t>232621061</t>
  </si>
  <si>
    <t>357110014890.S</t>
  </si>
  <si>
    <t>Upínací nerezový pás</t>
  </si>
  <si>
    <t>282231988</t>
  </si>
  <si>
    <t>210193051.S</t>
  </si>
  <si>
    <t>Skriňa RE plastová, jednofázová/trojfázová, jednotarifná 1 odberateľ</t>
  </si>
  <si>
    <t>1670904366</t>
  </si>
  <si>
    <t>3571200.1</t>
  </si>
  <si>
    <t>Rozvádzač RE - plastová elektromerová skriňa 400x500x245 mm, HASMA ER1.0 N W 3x32A Po - komplet (výkr. č. E-008)</t>
  </si>
  <si>
    <t>-174325286</t>
  </si>
  <si>
    <t>-1463573109</t>
  </si>
  <si>
    <t>-2000762931</t>
  </si>
  <si>
    <t>5,0*0,65</t>
  </si>
  <si>
    <t>210220280.S</t>
  </si>
  <si>
    <t>Uzemňovacia tyč FeZn ZT</t>
  </si>
  <si>
    <t>1419721434</t>
  </si>
  <si>
    <t>354410055700.S</t>
  </si>
  <si>
    <t>Tyč uzemňovacia FeZn označenie ZT 2 m</t>
  </si>
  <si>
    <t>-1382184010</t>
  </si>
  <si>
    <t>210902361.S</t>
  </si>
  <si>
    <t>Kábel hliníkový silový, uložený pevne NAYY 0,6/1 kV 4x16</t>
  </si>
  <si>
    <t>-41305028</t>
  </si>
  <si>
    <t xml:space="preserve">2,8+0,8   "dole z PS63</t>
  </si>
  <si>
    <t xml:space="preserve">30,0   "v zemi</t>
  </si>
  <si>
    <t xml:space="preserve">0,8+0,6    "hore do RE</t>
  </si>
  <si>
    <t>2*1,0</t>
  </si>
  <si>
    <t>341110033900.S</t>
  </si>
  <si>
    <t>Kábel hliníkový NAYY 4x16 mm2</t>
  </si>
  <si>
    <t>-1525080710</t>
  </si>
  <si>
    <t>2107511778</t>
  </si>
  <si>
    <t>-1452304404</t>
  </si>
  <si>
    <t>46-M</t>
  </si>
  <si>
    <t>Zemné práce pri extr.mont.prácach</t>
  </si>
  <si>
    <t>460200163.S</t>
  </si>
  <si>
    <t>Hĺbenie káblovej ryhy ručne 35 cm širokej a 80 cm hlbokej, v zemine triedy 3</t>
  </si>
  <si>
    <t>789827474</t>
  </si>
  <si>
    <t xml:space="preserve">"medzi  PS63-RE</t>
  </si>
  <si>
    <t>30,0</t>
  </si>
  <si>
    <t xml:space="preserve">-10,0   "pretláčanie</t>
  </si>
  <si>
    <t>460420022.S</t>
  </si>
  <si>
    <t>Zriadenie, rekonšt. káblového lôžka z piesku bez zakrytia, v ryhe šír. do 65 cm, hrúbky vrstvy 10 cm</t>
  </si>
  <si>
    <t>-111931129</t>
  </si>
  <si>
    <t>583310000600.S</t>
  </si>
  <si>
    <t>Kamenivo ťažené drobné frakcia 0-4 mm</t>
  </si>
  <si>
    <t>1261706309</t>
  </si>
  <si>
    <t>0,1*0,35*20,0*1,89</t>
  </si>
  <si>
    <t>460490012.S</t>
  </si>
  <si>
    <t>Rozvinutie a uloženie výstražnej fólie z PE do ryhy, šírka do 33 cm</t>
  </si>
  <si>
    <t>563832896</t>
  </si>
  <si>
    <t>283230008000</t>
  </si>
  <si>
    <t>Výstražná fóla PE, šxhr 300x0,08 mm, dĺ. 250 m, farba červená</t>
  </si>
  <si>
    <t>1413952356</t>
  </si>
  <si>
    <t>460510021.S</t>
  </si>
  <si>
    <t>Úplné zriadenie a osadenie káblového priestupu z PVC rúr svetlosti do 10,5 cm bez zemných prác</t>
  </si>
  <si>
    <t>-1554631091</t>
  </si>
  <si>
    <t>286130073600</t>
  </si>
  <si>
    <t>Rúrka FXKVS 75 PE-HD, vrátane spojky, pevná, 6m</t>
  </si>
  <si>
    <t>-1385233228</t>
  </si>
  <si>
    <t>675130000300.S</t>
  </si>
  <si>
    <t>Motúz konopný akosť K 4,5 mm, 100 m</t>
  </si>
  <si>
    <t>-1387338717</t>
  </si>
  <si>
    <t>20,0/100,0*1,05</t>
  </si>
  <si>
    <t>460510131.S</t>
  </si>
  <si>
    <t>Káblové priestupy v pretlačovaných otvoroch z PVC rúr do D 110 mm</t>
  </si>
  <si>
    <t>-624234800</t>
  </si>
  <si>
    <t>116046886</t>
  </si>
  <si>
    <t>1832976540</t>
  </si>
  <si>
    <t>10,0/100,0*1,05</t>
  </si>
  <si>
    <t>460560163.S</t>
  </si>
  <si>
    <t>Ručný zásyp nezap. káblovej ryhy bez zhutn. zeminy, 35 cm širokej, 80 cm hlbokej v zemine tr. 3</t>
  </si>
  <si>
    <t>-1520562568</t>
  </si>
  <si>
    <t>881833799</t>
  </si>
  <si>
    <t>Stavebno montážne práce najnáročnejšie na odbornosť - prehliadky pracoviska a východisková revízia a správa</t>
  </si>
  <si>
    <t>1989679744</t>
  </si>
  <si>
    <t xml:space="preserve">02 - SO-03.2  Vonkajšie rozvody elektriny - prívod do SO-01</t>
  </si>
  <si>
    <t>1087909966</t>
  </si>
  <si>
    <t>-64697147</t>
  </si>
  <si>
    <t>1341719410</t>
  </si>
  <si>
    <t>Káblové oko medené lisovacie CU 2,5</t>
  </si>
  <si>
    <t>-618908747</t>
  </si>
  <si>
    <t>-45361566</t>
  </si>
  <si>
    <t>354310018500.S</t>
  </si>
  <si>
    <t>Káblové oko medené lisovacie CU 10</t>
  </si>
  <si>
    <t>-1100180642</t>
  </si>
  <si>
    <t>210800147.S</t>
  </si>
  <si>
    <t>Kábel medený uložený pevne CYKY 450/750 V 3x2,5</t>
  </si>
  <si>
    <t>-423428423</t>
  </si>
  <si>
    <t>1235401716</t>
  </si>
  <si>
    <t>210800162.S</t>
  </si>
  <si>
    <t>Kábel medený uložený pevne CYKY 450/750 V 5x10</t>
  </si>
  <si>
    <t>-1021704343</t>
  </si>
  <si>
    <t xml:space="preserve">0,6+0,8   "dole z RE</t>
  </si>
  <si>
    <t xml:space="preserve">20,0   "v zemi</t>
  </si>
  <si>
    <t xml:space="preserve">0,8+1,3    "hore do RH</t>
  </si>
  <si>
    <t>0,5</t>
  </si>
  <si>
    <t>341110002300.S</t>
  </si>
  <si>
    <t>Kábel medený CYKY 5x10 mm2</t>
  </si>
  <si>
    <t>-236757722</t>
  </si>
  <si>
    <t>1940295619</t>
  </si>
  <si>
    <t>1826668525</t>
  </si>
  <si>
    <t>625913103</t>
  </si>
  <si>
    <t xml:space="preserve">"medzi  RE-RH</t>
  </si>
  <si>
    <t>-1952504305</t>
  </si>
  <si>
    <t>-128947991</t>
  </si>
  <si>
    <t>-1067119414</t>
  </si>
  <si>
    <t>-2048794060</t>
  </si>
  <si>
    <t>-1342651243</t>
  </si>
  <si>
    <t>-598079230</t>
  </si>
  <si>
    <t xml:space="preserve">04 - SO-04  Vonkajšie rozvody vody</t>
  </si>
  <si>
    <t xml:space="preserve">01 - SO-04.1  Vonkajší domový vodovod</t>
  </si>
  <si>
    <t xml:space="preserve">    8 - Rúrové vedenie</t>
  </si>
  <si>
    <t>1867984418</t>
  </si>
  <si>
    <t xml:space="preserve">0,15*27,0   "15% ručne</t>
  </si>
  <si>
    <t xml:space="preserve">Súčet  - predbežne bez pozdĺžneho rezu</t>
  </si>
  <si>
    <t>132201101.S</t>
  </si>
  <si>
    <t>Výkop ryhy do šírky 600 mm v horn.3 do 100 m3</t>
  </si>
  <si>
    <t>-1342020588</t>
  </si>
  <si>
    <t>0,6*1,25*36,0</t>
  </si>
  <si>
    <t xml:space="preserve">-0,15*27,0   "15% ručne</t>
  </si>
  <si>
    <t>132201109.S</t>
  </si>
  <si>
    <t>Príplatok k cene za lepivosť pri hĺbení rýh šírky do 600 mm zapažených i nezapažených s urovnaním dna v hornine 3</t>
  </si>
  <si>
    <t>-469507940</t>
  </si>
  <si>
    <t>-1285607533</t>
  </si>
  <si>
    <t xml:space="preserve">4,1+23,0    "výkop</t>
  </si>
  <si>
    <t xml:space="preserve">-17,3     "zásyp naspäť</t>
  </si>
  <si>
    <t>-19283688</t>
  </si>
  <si>
    <t>1203631247</t>
  </si>
  <si>
    <t xml:space="preserve">9,8*1,8   "zemina v suchom stave</t>
  </si>
  <si>
    <t>1737492224</t>
  </si>
  <si>
    <t xml:space="preserve">4,1+23,0     "výkop</t>
  </si>
  <si>
    <t xml:space="preserve">-(6,5+3,3)  "obsyp, lôžko</t>
  </si>
  <si>
    <t>175101101.S</t>
  </si>
  <si>
    <t>Obsyp potrubia sypaninou z vhodných hornín 1 až 4 bez prehodenia sypaniny</t>
  </si>
  <si>
    <t>-1524896645</t>
  </si>
  <si>
    <t>0,6*0,3*36,0</t>
  </si>
  <si>
    <t>583310003000.S</t>
  </si>
  <si>
    <t>Štrkopiesok frakcia 0-22 mm</t>
  </si>
  <si>
    <t>-574261289</t>
  </si>
  <si>
    <t>6,5*1,89</t>
  </si>
  <si>
    <t>451573111.S</t>
  </si>
  <si>
    <t>Lôžko pod potrubie, stoky a drobné objekty, v otvorenom výkope z piesku a štrkopiesku do 63 mm</t>
  </si>
  <si>
    <t>-721504954</t>
  </si>
  <si>
    <t>0,6*0,15*36,0</t>
  </si>
  <si>
    <t>Rúrové vedenie</t>
  </si>
  <si>
    <t>871171000.S</t>
  </si>
  <si>
    <t>Montáž vodovodného potrubia z dvojvsrtvového PE 100 SDR11/PN16 zváraných natupo D 32x3,0 mm</t>
  </si>
  <si>
    <t>-1458165293</t>
  </si>
  <si>
    <t xml:space="preserve">36,0  </t>
  </si>
  <si>
    <t xml:space="preserve">1,5  "hore k HUV</t>
  </si>
  <si>
    <t>286130033400.S</t>
  </si>
  <si>
    <t>Rúra HDPE na vodu PE100 PN16 SDR11 32x3,0x100 m</t>
  </si>
  <si>
    <t>1498714614</t>
  </si>
  <si>
    <t>37,5*1,05</t>
  </si>
  <si>
    <t>286220031000.S</t>
  </si>
  <si>
    <t>Prechodka PE/oceľ PE 100 SDR 11 D/DN 32/25</t>
  </si>
  <si>
    <t>87907788</t>
  </si>
  <si>
    <t>892233111.S</t>
  </si>
  <si>
    <t>Preplach a dezinfekcia vodovodného potrubia DN od 40 do 70</t>
  </si>
  <si>
    <t>-1588902051</t>
  </si>
  <si>
    <t>892241111.S</t>
  </si>
  <si>
    <t>Ostatné práce na rúrovom vedení, tlakové skúšky vodovodného potrubia DN do 80</t>
  </si>
  <si>
    <t>-1832600080</t>
  </si>
  <si>
    <t>892372112.S</t>
  </si>
  <si>
    <t>Zabezpečenie koncov vodovodného potrubia pri tlakových skúškach DN do 90</t>
  </si>
  <si>
    <t>1765175378</t>
  </si>
  <si>
    <t>89330</t>
  </si>
  <si>
    <t>Úpravy vodomernej šachty</t>
  </si>
  <si>
    <t>-1782454920</t>
  </si>
  <si>
    <t>899721131.S</t>
  </si>
  <si>
    <t>Označenie vodovodného potrubia bielou výstražnou fóliou</t>
  </si>
  <si>
    <t>1453135246</t>
  </si>
  <si>
    <t>998276101.S</t>
  </si>
  <si>
    <t>Presun hmôt pre rúrové vedenie hĺbené z rúr z plast., hmôt alebo sklolamin. v otvorenom výkope</t>
  </si>
  <si>
    <t>53552874</t>
  </si>
  <si>
    <t xml:space="preserve">02 - SO-04.2  Požiarny vodovod</t>
  </si>
  <si>
    <t>372078235</t>
  </si>
  <si>
    <t xml:space="preserve">0,15*15,0   "15% ručne</t>
  </si>
  <si>
    <t>1606639067</t>
  </si>
  <si>
    <t>0,6*1,25*20,0</t>
  </si>
  <si>
    <t xml:space="preserve">-0,15*15,0   "15% ručne</t>
  </si>
  <si>
    <t>2078955014</t>
  </si>
  <si>
    <t>162501102.S</t>
  </si>
  <si>
    <t>Vodorovné premiestnenie výkopku po spevnenej ceste z horniny tr.1-4, do 100 m3 na vzdialenosť do 3000 m</t>
  </si>
  <si>
    <t>-879577263</t>
  </si>
  <si>
    <t xml:space="preserve">2,3+12,8    "výkop</t>
  </si>
  <si>
    <t xml:space="preserve">-9,7     "zásyp naspäť</t>
  </si>
  <si>
    <t>-15153468</t>
  </si>
  <si>
    <t>-797141250</t>
  </si>
  <si>
    <t xml:space="preserve">5,4*1,8   "zemina v suchom stave</t>
  </si>
  <si>
    <t>-2046099327</t>
  </si>
  <si>
    <t xml:space="preserve">2,3+12,8     "výkop</t>
  </si>
  <si>
    <t xml:space="preserve">-(3,6+1,8)  "obsyp, lôžko</t>
  </si>
  <si>
    <t>-204322586</t>
  </si>
  <si>
    <t>0,6*0,3*20,0</t>
  </si>
  <si>
    <t>-1138635988</t>
  </si>
  <si>
    <t>3,6*1,89</t>
  </si>
  <si>
    <t>0,006</t>
  </si>
  <si>
    <t>-908426418</t>
  </si>
  <si>
    <t>0,6*0,15*20,0</t>
  </si>
  <si>
    <t>1131130293</t>
  </si>
  <si>
    <t>408506280</t>
  </si>
  <si>
    <t>20,0*1,05</t>
  </si>
  <si>
    <t>-2018096376</t>
  </si>
  <si>
    <t>1205847993</t>
  </si>
  <si>
    <t>-1663919300</t>
  </si>
  <si>
    <t>-1043142206</t>
  </si>
  <si>
    <t>-484442265</t>
  </si>
  <si>
    <t xml:space="preserve">03 - SO-04.3  Požiarna nádrž 14 m3</t>
  </si>
  <si>
    <t>131201101.S</t>
  </si>
  <si>
    <t>Výkop nezapaženej jamy v hornine 3, do 100 m3</t>
  </si>
  <si>
    <t>-434277510</t>
  </si>
  <si>
    <t>"priemerné rozšírenie jamy = 1/2*(0,3+2,1)=1,2 m</t>
  </si>
  <si>
    <t>(1,2+3,6+1,2)*(1,2+2,8+1,2)*(0,6+2,0)</t>
  </si>
  <si>
    <t xml:space="preserve">(0,3+3,6+0,3)*(0,3+2,8+0,3)*0,3   "podladné vrstvy</t>
  </si>
  <si>
    <t>0,596</t>
  </si>
  <si>
    <t>131201109.S</t>
  </si>
  <si>
    <t>Hĺbenie nezapažených jám a zárezov. Príplatok za lepivosť horniny 3</t>
  </si>
  <si>
    <t>443448066</t>
  </si>
  <si>
    <t>378831229</t>
  </si>
  <si>
    <t xml:space="preserve">86,0    "výkop</t>
  </si>
  <si>
    <t xml:space="preserve">-62,0   "obsyp</t>
  </si>
  <si>
    <t>1120958035</t>
  </si>
  <si>
    <t>923159593</t>
  </si>
  <si>
    <t xml:space="preserve">24,0*1,8    "zemina v suchom stave</t>
  </si>
  <si>
    <t>175101202.S</t>
  </si>
  <si>
    <t>Obsyp objektov sypaninou z vhodných hornín 1 až 4 s prehodením sypaniny</t>
  </si>
  <si>
    <t>992330471</t>
  </si>
  <si>
    <t>86,0</t>
  </si>
  <si>
    <t xml:space="preserve">-pi*0,39*0,39*0,6*1  "bet.  kónus</t>
  </si>
  <si>
    <t xml:space="preserve">-3,6*2,8*2,0      "nádrž</t>
  </si>
  <si>
    <t xml:space="preserve">-(0,5+1,7+2,2)   "podklad</t>
  </si>
  <si>
    <t>0,847</t>
  </si>
  <si>
    <t>951952892</t>
  </si>
  <si>
    <t>(0,3+3,6+0,3)*(0,3+2,8+0,3)</t>
  </si>
  <si>
    <t>451572111.S</t>
  </si>
  <si>
    <t>Lôžko pod potrubie, stoky a drobné objekty, v otvorenom výkope z kameniva drobného ťaženého 0-4 mm</t>
  </si>
  <si>
    <t>1592835683</t>
  </si>
  <si>
    <t>0,03*(0,3+3,6+0,3)*(0,3+2,8+0,3)</t>
  </si>
  <si>
    <t>0,072</t>
  </si>
  <si>
    <t>-1774880266</t>
  </si>
  <si>
    <t>0,12*(0,3+3,6+0,3)*(0,3+2,8+0,3)</t>
  </si>
  <si>
    <t>-0,014</t>
  </si>
  <si>
    <t>452112111.S</t>
  </si>
  <si>
    <t>Osadenie prstenca alebo rámu pod poklopy a mreže, výšky do 100 mm</t>
  </si>
  <si>
    <t>1802346053</t>
  </si>
  <si>
    <t>592240009000.S</t>
  </si>
  <si>
    <t>Betónový roznášací prstenec pre revízne šachty DN 630</t>
  </si>
  <si>
    <t>-104184886</t>
  </si>
  <si>
    <t>452311131.S</t>
  </si>
  <si>
    <t>Dosky, bloky, sedlá z betónu v otvorenom výkope tr. C 12/15</t>
  </si>
  <si>
    <t>1552678687</t>
  </si>
  <si>
    <t>0,15*(0,3+3,6+0,3)*(0,3+2,8+0,3)</t>
  </si>
  <si>
    <t>0,058</t>
  </si>
  <si>
    <t>454811111.S</t>
  </si>
  <si>
    <t>Osadenie prestupu s privarením na výstuž z oceľových rúr vnútorného priemeru do 600 mm</t>
  </si>
  <si>
    <t>247603704</t>
  </si>
  <si>
    <t>894101113.S</t>
  </si>
  <si>
    <t>Osadenie akumulačnej nádrže železobetónovej, hmotnosti nad 10 t, autožeriavom</t>
  </si>
  <si>
    <t>986147242</t>
  </si>
  <si>
    <t>594340000600.S</t>
  </si>
  <si>
    <t>Požiarna nádrž KL PN 14, objem nádrže 14 m3</t>
  </si>
  <si>
    <t>1372380654</t>
  </si>
  <si>
    <t>894401111.S</t>
  </si>
  <si>
    <t>Osadenie betónového dielca pre šachty, rovná alebo prechodová skruž TBS</t>
  </si>
  <si>
    <t>-539106918</t>
  </si>
  <si>
    <t>592240002100.S</t>
  </si>
  <si>
    <t>Kónus betónový so stúpadlom pre kanalizačnú šachtu DN 1000, hr. steny 100 mm, rozmer 1000x625x580 mm</t>
  </si>
  <si>
    <t>-1658507810</t>
  </si>
  <si>
    <t>592240004500.S</t>
  </si>
  <si>
    <t>Elastomerové tesnenie DN 1000 pre spojenie šachtových dielov kanalizačnej šachty DN 1000</t>
  </si>
  <si>
    <t>-138988180</t>
  </si>
  <si>
    <t>899101111.S</t>
  </si>
  <si>
    <t>Osadenie poklopu liatinového a oceľového vrátane rámu hmotn. do 50 kg</t>
  </si>
  <si>
    <t>2602599</t>
  </si>
  <si>
    <t>552410002100.S</t>
  </si>
  <si>
    <t>Poklop liatinový A15 priemer 600 mm</t>
  </si>
  <si>
    <t>1067859178</t>
  </si>
  <si>
    <t>998142251.S</t>
  </si>
  <si>
    <t>Presun hmôt pre obj.8141, 8142,8143,zvislá nosná konštr.monolitická betónová,výšky do 25 m</t>
  </si>
  <si>
    <t>1872084347</t>
  </si>
  <si>
    <t xml:space="preserve">05 - SO-05  Kanalizačná prípojka</t>
  </si>
  <si>
    <t xml:space="preserve">01 - SO-05.1  Kanalizačná prípojka</t>
  </si>
  <si>
    <t>641102350</t>
  </si>
  <si>
    <t xml:space="preserve">1/2*0,75*(1,19+0,95)*14,0     "medzi  Ž-RŠ</t>
  </si>
  <si>
    <t>-0,035</t>
  </si>
  <si>
    <t>1577142527</t>
  </si>
  <si>
    <t xml:space="preserve">11,2   "výkop</t>
  </si>
  <si>
    <t xml:space="preserve">-4,9  "zásyp</t>
  </si>
  <si>
    <t>527323337</t>
  </si>
  <si>
    <t>-1002392567</t>
  </si>
  <si>
    <t xml:space="preserve">6,3*1,8   "zemina v suchom stave</t>
  </si>
  <si>
    <t>2140360591</t>
  </si>
  <si>
    <t xml:space="preserve">11,2         "výkop</t>
  </si>
  <si>
    <t xml:space="preserve">-(4,7+1,6)   "obsyp+lôžko</t>
  </si>
  <si>
    <t>1249373487</t>
  </si>
  <si>
    <t>0,75*0,45*14,0</t>
  </si>
  <si>
    <t>583310003100</t>
  </si>
  <si>
    <t>274058441</t>
  </si>
  <si>
    <t>4,7*1,89</t>
  </si>
  <si>
    <t>-814159016</t>
  </si>
  <si>
    <t>0,75*0,15*14,0</t>
  </si>
  <si>
    <t>452311141.S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</si>
  <si>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16/20</t>
  </si>
  <si>
    <t>-1556319121</t>
  </si>
  <si>
    <t>0,2*0,7*0,7*1</t>
  </si>
  <si>
    <t>Súčet - pre RŠ</t>
  </si>
  <si>
    <t>871315542.S</t>
  </si>
  <si>
    <t>Potrubie kanalizačné PVC-U gravitačné hladké plnostenné SN 8 DN 150 (vrátane tvaroviek)</t>
  </si>
  <si>
    <t>842317781</t>
  </si>
  <si>
    <t xml:space="preserve">14,0   "dĺžka odmeraná zo situácie</t>
  </si>
  <si>
    <t>892311000.S</t>
  </si>
  <si>
    <t>Skúška tesnosti kanalizácie D 150 mm</t>
  </si>
  <si>
    <t>962749335</t>
  </si>
  <si>
    <t>894431131.S</t>
  </si>
  <si>
    <t>Montáž revíznej šachty z PVC, DN 400/160 (DN šachty/DN potr. ved.), tlak 12,5 t, hĺ. 850 do 1200 mm</t>
  </si>
  <si>
    <t>-17940573</t>
  </si>
  <si>
    <t>286610001700</t>
  </si>
  <si>
    <t>Priebežné dno DN 400, vtok/výtok DN 160, pre PP revízne šachty na PVC hladkú kanalizáciu s predĺžením</t>
  </si>
  <si>
    <t>-1923642434</t>
  </si>
  <si>
    <t>286610027300</t>
  </si>
  <si>
    <t>Predĺženie teleskopické s poklopom plným, zaťaženie do 1,5 t, pre PP revízne šachty</t>
  </si>
  <si>
    <t>355386418</t>
  </si>
  <si>
    <t>899721132.S</t>
  </si>
  <si>
    <t>Označenie kanalizačného potrubia hnedou výstražnou fóliou</t>
  </si>
  <si>
    <t>-1358245473</t>
  </si>
  <si>
    <t>-863908113</t>
  </si>
  <si>
    <t xml:space="preserve">02 - SO-05.2  Žumpa</t>
  </si>
  <si>
    <t>131201202.S</t>
  </si>
  <si>
    <t>Výkop zapaženej jamy v hornine 3, nad 100 do 1000 m3</t>
  </si>
  <si>
    <t>1478213749</t>
  </si>
  <si>
    <t>3,135*(4,2*3,2+5,8*4,8)</t>
  </si>
  <si>
    <t>0,587</t>
  </si>
  <si>
    <t>131201209.S</t>
  </si>
  <si>
    <t>Príplatok za lepivosť pri hĺbení zapažených jám a zárezov s urovnaním dna v hornine 3</t>
  </si>
  <si>
    <t>-2122251552</t>
  </si>
  <si>
    <t>-376546198</t>
  </si>
  <si>
    <t xml:space="preserve">130,0  "výkop</t>
  </si>
  <si>
    <t xml:space="preserve">-107,1   "obsyp</t>
  </si>
  <si>
    <t>-594926416</t>
  </si>
  <si>
    <t>1884749125</t>
  </si>
  <si>
    <t xml:space="preserve">22,9*1,8   "zemina v suchom stave</t>
  </si>
  <si>
    <t>421218234</t>
  </si>
  <si>
    <t>130,0</t>
  </si>
  <si>
    <t xml:space="preserve">-pi*0,39*0,39*1,1  "bet. šachta</t>
  </si>
  <si>
    <t>-3,6*2,6*2,0</t>
  </si>
  <si>
    <t xml:space="preserve">-(0,3+1,6+1,8)   "podklad</t>
  </si>
  <si>
    <t>33386068</t>
  </si>
  <si>
    <t>4,2*3,2</t>
  </si>
  <si>
    <t>-848485548</t>
  </si>
  <si>
    <t>0,03*3,6*2,6</t>
  </si>
  <si>
    <t>0,019</t>
  </si>
  <si>
    <t>155673930</t>
  </si>
  <si>
    <t>0,12*4,2*3,2</t>
  </si>
  <si>
    <t>-0,013</t>
  </si>
  <si>
    <t>980440624</t>
  </si>
  <si>
    <t>62510090</t>
  </si>
  <si>
    <t>Betónový vyrovnávací prstenec 625/100/90, KLARTEC</t>
  </si>
  <si>
    <t>-1510681179</t>
  </si>
  <si>
    <t>-1158160953</t>
  </si>
  <si>
    <t>0,15*4,0*3,0</t>
  </si>
  <si>
    <t>821038384</t>
  </si>
  <si>
    <t>1587144684</t>
  </si>
  <si>
    <t>594340000500</t>
  </si>
  <si>
    <t>Akumulačná nádrž AN 12,objem nádrže 12 m3, železobetónová, s liatinovým poklopom</t>
  </si>
  <si>
    <t>1831797318</t>
  </si>
  <si>
    <t>1850834928</t>
  </si>
  <si>
    <t>592240012700.S</t>
  </si>
  <si>
    <t>Betónová šachtová skruž TBS 15-100, DN 600, dĺžka 1000 mm, hr. steny 90 mm</t>
  </si>
  <si>
    <t>479571932</t>
  </si>
  <si>
    <t>899102111.S</t>
  </si>
  <si>
    <t>Osadenie poklopu liatinového a oceľového vrátane rámu hmotn. nad 50 do 100 kg</t>
  </si>
  <si>
    <t>-693463122</t>
  </si>
  <si>
    <t>703730097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</si>
</sst>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49" t="s">
        <v>41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42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45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47</v>
      </c>
      <c r="U35" s="61"/>
      <c r="V35" s="61"/>
      <c r="W35" s="61"/>
      <c r="X35" s="63" t="s">
        <v>48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50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51</v>
      </c>
      <c r="AI60" s="43"/>
      <c r="AJ60" s="43"/>
      <c r="AK60" s="43"/>
      <c r="AL60" s="43"/>
      <c r="AM60" s="71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53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54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51</v>
      </c>
      <c r="AI75" s="43"/>
      <c r="AJ75" s="43"/>
      <c r="AK75" s="43"/>
      <c r="AL75" s="43"/>
      <c r="AM75" s="71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JUMA_03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Nízkokapacitné ubytovacie zariadenie - prestavba, prístavba a nadstavba vedľajšej stavby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Okoč, Hlavná ulica č. 1780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19. 7. 2023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JUMA, s.r.o., Okoč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Ing. Attila Urbán</v>
      </c>
      <c r="AN89" s="78"/>
      <c r="AO89" s="78"/>
      <c r="AP89" s="78"/>
      <c r="AQ89" s="41"/>
      <c r="AR89" s="45"/>
      <c r="AS89" s="88" t="s">
        <v>56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 xml:space="preserve"> 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57</v>
      </c>
      <c r="D92" s="101"/>
      <c r="E92" s="101"/>
      <c r="F92" s="101"/>
      <c r="G92" s="101"/>
      <c r="H92" s="102"/>
      <c r="I92" s="103" t="s">
        <v>58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59</v>
      </c>
      <c r="AH92" s="101"/>
      <c r="AI92" s="101"/>
      <c r="AJ92" s="101"/>
      <c r="AK92" s="101"/>
      <c r="AL92" s="101"/>
      <c r="AM92" s="101"/>
      <c r="AN92" s="103" t="s">
        <v>60</v>
      </c>
      <c r="AO92" s="101"/>
      <c r="AP92" s="105"/>
      <c r="AQ92" s="106" t="s">
        <v>61</v>
      </c>
      <c r="AR92" s="45"/>
      <c r="AS92" s="107" t="s">
        <v>62</v>
      </c>
      <c r="AT92" s="108" t="s">
        <v>63</v>
      </c>
      <c r="AU92" s="108" t="s">
        <v>64</v>
      </c>
      <c r="AV92" s="108" t="s">
        <v>65</v>
      </c>
      <c r="AW92" s="108" t="s">
        <v>66</v>
      </c>
      <c r="AX92" s="108" t="s">
        <v>67</v>
      </c>
      <c r="AY92" s="108" t="s">
        <v>68</v>
      </c>
      <c r="AZ92" s="108" t="s">
        <v>69</v>
      </c>
      <c r="BA92" s="108" t="s">
        <v>70</v>
      </c>
      <c r="BB92" s="108" t="s">
        <v>71</v>
      </c>
      <c r="BC92" s="108" t="s">
        <v>72</v>
      </c>
      <c r="BD92" s="109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74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ROUND(AG95+AG104+AG107+AG111,2)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ROUND(AS95+AS104+AS107+AS111,2)</f>
        <v>0</v>
      </c>
      <c r="AT94" s="121">
        <f>ROUND(SUM(AV94:AW94),2)</f>
        <v>0</v>
      </c>
      <c r="AU94" s="122">
        <f>ROUND(AU95+AU104+AU107+AU111,5)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ROUND(AZ95+AZ104+AZ107+AZ111,2)</f>
        <v>0</v>
      </c>
      <c r="BA94" s="121">
        <f>ROUND(BA95+BA104+BA107+BA111,2)</f>
        <v>0</v>
      </c>
      <c r="BB94" s="121">
        <f>ROUND(BB95+BB104+BB107+BB111,2)</f>
        <v>0</v>
      </c>
      <c r="BC94" s="121">
        <f>ROUND(BC95+BC104+BC107+BC111,2)</f>
        <v>0</v>
      </c>
      <c r="BD94" s="123">
        <f>ROUND(BD95+BD104+BD107+BD111,2)</f>
        <v>0</v>
      </c>
      <c r="BE94" s="6"/>
      <c r="BS94" s="124" t="s">
        <v>75</v>
      </c>
      <c r="BT94" s="124" t="s">
        <v>76</v>
      </c>
      <c r="BU94" s="125" t="s">
        <v>77</v>
      </c>
      <c r="BV94" s="124" t="s">
        <v>78</v>
      </c>
      <c r="BW94" s="124" t="s">
        <v>5</v>
      </c>
      <c r="BX94" s="124" t="s">
        <v>79</v>
      </c>
      <c r="CL94" s="124" t="s">
        <v>1</v>
      </c>
    </row>
    <row r="95" s="7" customFormat="1" ht="37.5" customHeight="1">
      <c r="A95" s="7"/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ROUND(SUM(AG96:AG103),2)</f>
        <v>0</v>
      </c>
      <c r="AH95" s="129"/>
      <c r="AI95" s="129"/>
      <c r="AJ95" s="129"/>
      <c r="AK95" s="129"/>
      <c r="AL95" s="129"/>
      <c r="AM95" s="129"/>
      <c r="AN95" s="131">
        <f>SUM(AG95,AT95)</f>
        <v>0</v>
      </c>
      <c r="AO95" s="129"/>
      <c r="AP95" s="129"/>
      <c r="AQ95" s="132" t="s">
        <v>82</v>
      </c>
      <c r="AR95" s="133"/>
      <c r="AS95" s="134">
        <f>ROUND(SUM(AS96:AS103),2)</f>
        <v>0</v>
      </c>
      <c r="AT95" s="135">
        <f>ROUND(SUM(AV95:AW95),2)</f>
        <v>0</v>
      </c>
      <c r="AU95" s="136">
        <f>ROUND(SUM(AU96:AU103),5)</f>
        <v>0</v>
      </c>
      <c r="AV95" s="135">
        <f>ROUND(AZ95*L29,2)</f>
        <v>0</v>
      </c>
      <c r="AW95" s="135">
        <f>ROUND(BA95*L30,2)</f>
        <v>0</v>
      </c>
      <c r="AX95" s="135">
        <f>ROUND(BB95*L29,2)</f>
        <v>0</v>
      </c>
      <c r="AY95" s="135">
        <f>ROUND(BC95*L30,2)</f>
        <v>0</v>
      </c>
      <c r="AZ95" s="135">
        <f>ROUND(SUM(AZ96:AZ103),2)</f>
        <v>0</v>
      </c>
      <c r="BA95" s="135">
        <f>ROUND(SUM(BA96:BA103),2)</f>
        <v>0</v>
      </c>
      <c r="BB95" s="135">
        <f>ROUND(SUM(BB96:BB103),2)</f>
        <v>0</v>
      </c>
      <c r="BC95" s="135">
        <f>ROUND(SUM(BC96:BC103),2)</f>
        <v>0</v>
      </c>
      <c r="BD95" s="137">
        <f>ROUND(SUM(BD96:BD103),2)</f>
        <v>0</v>
      </c>
      <c r="BE95" s="7"/>
      <c r="BS95" s="138" t="s">
        <v>75</v>
      </c>
      <c r="BT95" s="138" t="s">
        <v>83</v>
      </c>
      <c r="BU95" s="138" t="s">
        <v>77</v>
      </c>
      <c r="BV95" s="138" t="s">
        <v>78</v>
      </c>
      <c r="BW95" s="138" t="s">
        <v>84</v>
      </c>
      <c r="BX95" s="138" t="s">
        <v>5</v>
      </c>
      <c r="CL95" s="138" t="s">
        <v>1</v>
      </c>
      <c r="CM95" s="138" t="s">
        <v>76</v>
      </c>
    </row>
    <row r="96" s="4" customFormat="1" ht="16.5" customHeight="1">
      <c r="A96" s="139" t="s">
        <v>85</v>
      </c>
      <c r="B96" s="77"/>
      <c r="C96" s="140"/>
      <c r="D96" s="140"/>
      <c r="E96" s="141" t="s">
        <v>80</v>
      </c>
      <c r="F96" s="141"/>
      <c r="G96" s="141"/>
      <c r="H96" s="141"/>
      <c r="I96" s="141"/>
      <c r="J96" s="140"/>
      <c r="K96" s="141" t="s">
        <v>86</v>
      </c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2">
        <f>'01 - SO-01.1  Búracie a p...'!J32</f>
        <v>0</v>
      </c>
      <c r="AH96" s="140"/>
      <c r="AI96" s="140"/>
      <c r="AJ96" s="140"/>
      <c r="AK96" s="140"/>
      <c r="AL96" s="140"/>
      <c r="AM96" s="140"/>
      <c r="AN96" s="142">
        <f>SUM(AG96,AT96)</f>
        <v>0</v>
      </c>
      <c r="AO96" s="140"/>
      <c r="AP96" s="140"/>
      <c r="AQ96" s="143" t="s">
        <v>87</v>
      </c>
      <c r="AR96" s="79"/>
      <c r="AS96" s="144">
        <v>0</v>
      </c>
      <c r="AT96" s="145">
        <f>ROUND(SUM(AV96:AW96),2)</f>
        <v>0</v>
      </c>
      <c r="AU96" s="146">
        <f>'01 - SO-01.1  Búracie a p...'!P127</f>
        <v>0</v>
      </c>
      <c r="AV96" s="145">
        <f>'01 - SO-01.1  Búracie a p...'!J35</f>
        <v>0</v>
      </c>
      <c r="AW96" s="145">
        <f>'01 - SO-01.1  Búracie a p...'!J36</f>
        <v>0</v>
      </c>
      <c r="AX96" s="145">
        <f>'01 - SO-01.1  Búracie a p...'!J37</f>
        <v>0</v>
      </c>
      <c r="AY96" s="145">
        <f>'01 - SO-01.1  Búracie a p...'!J38</f>
        <v>0</v>
      </c>
      <c r="AZ96" s="145">
        <f>'01 - SO-01.1  Búracie a p...'!F35</f>
        <v>0</v>
      </c>
      <c r="BA96" s="145">
        <f>'01 - SO-01.1  Búracie a p...'!F36</f>
        <v>0</v>
      </c>
      <c r="BB96" s="145">
        <f>'01 - SO-01.1  Búracie a p...'!F37</f>
        <v>0</v>
      </c>
      <c r="BC96" s="145">
        <f>'01 - SO-01.1  Búracie a p...'!F38</f>
        <v>0</v>
      </c>
      <c r="BD96" s="147">
        <f>'01 - SO-01.1  Búracie a p...'!F39</f>
        <v>0</v>
      </c>
      <c r="BE96" s="4"/>
      <c r="BT96" s="148" t="s">
        <v>88</v>
      </c>
      <c r="BV96" s="148" t="s">
        <v>78</v>
      </c>
      <c r="BW96" s="148" t="s">
        <v>89</v>
      </c>
      <c r="BX96" s="148" t="s">
        <v>84</v>
      </c>
      <c r="CL96" s="148" t="s">
        <v>1</v>
      </c>
    </row>
    <row r="97" s="4" customFormat="1" ht="16.5" customHeight="1">
      <c r="A97" s="139" t="s">
        <v>85</v>
      </c>
      <c r="B97" s="77"/>
      <c r="C97" s="140"/>
      <c r="D97" s="140"/>
      <c r="E97" s="141" t="s">
        <v>90</v>
      </c>
      <c r="F97" s="141"/>
      <c r="G97" s="141"/>
      <c r="H97" s="141"/>
      <c r="I97" s="141"/>
      <c r="J97" s="140"/>
      <c r="K97" s="141" t="s">
        <v>91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'02 - SO-01.2  Architektúr...'!J32</f>
        <v>0</v>
      </c>
      <c r="AH97" s="140"/>
      <c r="AI97" s="140"/>
      <c r="AJ97" s="140"/>
      <c r="AK97" s="140"/>
      <c r="AL97" s="140"/>
      <c r="AM97" s="140"/>
      <c r="AN97" s="142">
        <f>SUM(AG97,AT97)</f>
        <v>0</v>
      </c>
      <c r="AO97" s="140"/>
      <c r="AP97" s="140"/>
      <c r="AQ97" s="143" t="s">
        <v>87</v>
      </c>
      <c r="AR97" s="79"/>
      <c r="AS97" s="144">
        <v>0</v>
      </c>
      <c r="AT97" s="145">
        <f>ROUND(SUM(AV97:AW97),2)</f>
        <v>0</v>
      </c>
      <c r="AU97" s="146">
        <f>'02 - SO-01.2  Architektúr...'!P144</f>
        <v>0</v>
      </c>
      <c r="AV97" s="145">
        <f>'02 - SO-01.2  Architektúr...'!J35</f>
        <v>0</v>
      </c>
      <c r="AW97" s="145">
        <f>'02 - SO-01.2  Architektúr...'!J36</f>
        <v>0</v>
      </c>
      <c r="AX97" s="145">
        <f>'02 - SO-01.2  Architektúr...'!J37</f>
        <v>0</v>
      </c>
      <c r="AY97" s="145">
        <f>'02 - SO-01.2  Architektúr...'!J38</f>
        <v>0</v>
      </c>
      <c r="AZ97" s="145">
        <f>'02 - SO-01.2  Architektúr...'!F35</f>
        <v>0</v>
      </c>
      <c r="BA97" s="145">
        <f>'02 - SO-01.2  Architektúr...'!F36</f>
        <v>0</v>
      </c>
      <c r="BB97" s="145">
        <f>'02 - SO-01.2  Architektúr...'!F37</f>
        <v>0</v>
      </c>
      <c r="BC97" s="145">
        <f>'02 - SO-01.2  Architektúr...'!F38</f>
        <v>0</v>
      </c>
      <c r="BD97" s="147">
        <f>'02 - SO-01.2  Architektúr...'!F39</f>
        <v>0</v>
      </c>
      <c r="BE97" s="4"/>
      <c r="BT97" s="148" t="s">
        <v>88</v>
      </c>
      <c r="BV97" s="148" t="s">
        <v>78</v>
      </c>
      <c r="BW97" s="148" t="s">
        <v>92</v>
      </c>
      <c r="BX97" s="148" t="s">
        <v>84</v>
      </c>
      <c r="CL97" s="148" t="s">
        <v>1</v>
      </c>
    </row>
    <row r="98" s="4" customFormat="1" ht="16.5" customHeight="1">
      <c r="A98" s="139" t="s">
        <v>85</v>
      </c>
      <c r="B98" s="77"/>
      <c r="C98" s="140"/>
      <c r="D98" s="140"/>
      <c r="E98" s="141" t="s">
        <v>93</v>
      </c>
      <c r="F98" s="141"/>
      <c r="G98" s="141"/>
      <c r="H98" s="141"/>
      <c r="I98" s="141"/>
      <c r="J98" s="140"/>
      <c r="K98" s="141" t="s">
        <v>94</v>
      </c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2">
        <f>'03 - SO-01.3  Zdravotechnika'!J32</f>
        <v>0</v>
      </c>
      <c r="AH98" s="140"/>
      <c r="AI98" s="140"/>
      <c r="AJ98" s="140"/>
      <c r="AK98" s="140"/>
      <c r="AL98" s="140"/>
      <c r="AM98" s="140"/>
      <c r="AN98" s="142">
        <f>SUM(AG98,AT98)</f>
        <v>0</v>
      </c>
      <c r="AO98" s="140"/>
      <c r="AP98" s="140"/>
      <c r="AQ98" s="143" t="s">
        <v>87</v>
      </c>
      <c r="AR98" s="79"/>
      <c r="AS98" s="144">
        <v>0</v>
      </c>
      <c r="AT98" s="145">
        <f>ROUND(SUM(AV98:AW98),2)</f>
        <v>0</v>
      </c>
      <c r="AU98" s="146">
        <f>'03 - SO-01.3  Zdravotechnika'!P125</f>
        <v>0</v>
      </c>
      <c r="AV98" s="145">
        <f>'03 - SO-01.3  Zdravotechnika'!J35</f>
        <v>0</v>
      </c>
      <c r="AW98" s="145">
        <f>'03 - SO-01.3  Zdravotechnika'!J36</f>
        <v>0</v>
      </c>
      <c r="AX98" s="145">
        <f>'03 - SO-01.3  Zdravotechnika'!J37</f>
        <v>0</v>
      </c>
      <c r="AY98" s="145">
        <f>'03 - SO-01.3  Zdravotechnika'!J38</f>
        <v>0</v>
      </c>
      <c r="AZ98" s="145">
        <f>'03 - SO-01.3  Zdravotechnika'!F35</f>
        <v>0</v>
      </c>
      <c r="BA98" s="145">
        <f>'03 - SO-01.3  Zdravotechnika'!F36</f>
        <v>0</v>
      </c>
      <c r="BB98" s="145">
        <f>'03 - SO-01.3  Zdravotechnika'!F37</f>
        <v>0</v>
      </c>
      <c r="BC98" s="145">
        <f>'03 - SO-01.3  Zdravotechnika'!F38</f>
        <v>0</v>
      </c>
      <c r="BD98" s="147">
        <f>'03 - SO-01.3  Zdravotechnika'!F39</f>
        <v>0</v>
      </c>
      <c r="BE98" s="4"/>
      <c r="BT98" s="148" t="s">
        <v>88</v>
      </c>
      <c r="BV98" s="148" t="s">
        <v>78</v>
      </c>
      <c r="BW98" s="148" t="s">
        <v>95</v>
      </c>
      <c r="BX98" s="148" t="s">
        <v>84</v>
      </c>
      <c r="CL98" s="148" t="s">
        <v>1</v>
      </c>
    </row>
    <row r="99" s="4" customFormat="1" ht="16.5" customHeight="1">
      <c r="A99" s="139" t="s">
        <v>85</v>
      </c>
      <c r="B99" s="77"/>
      <c r="C99" s="140"/>
      <c r="D99" s="140"/>
      <c r="E99" s="141" t="s">
        <v>96</v>
      </c>
      <c r="F99" s="141"/>
      <c r="G99" s="141"/>
      <c r="H99" s="141"/>
      <c r="I99" s="141"/>
      <c r="J99" s="140"/>
      <c r="K99" s="141" t="s">
        <v>97</v>
      </c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>
        <f>'04 - SO-01.4  Vykurovanie'!J32</f>
        <v>0</v>
      </c>
      <c r="AH99" s="140"/>
      <c r="AI99" s="140"/>
      <c r="AJ99" s="140"/>
      <c r="AK99" s="140"/>
      <c r="AL99" s="140"/>
      <c r="AM99" s="140"/>
      <c r="AN99" s="142">
        <f>SUM(AG99,AT99)</f>
        <v>0</v>
      </c>
      <c r="AO99" s="140"/>
      <c r="AP99" s="140"/>
      <c r="AQ99" s="143" t="s">
        <v>87</v>
      </c>
      <c r="AR99" s="79"/>
      <c r="AS99" s="144">
        <v>0</v>
      </c>
      <c r="AT99" s="145">
        <f>ROUND(SUM(AV99:AW99),2)</f>
        <v>0</v>
      </c>
      <c r="AU99" s="146">
        <f>'04 - SO-01.4  Vykurovanie'!P122</f>
        <v>0</v>
      </c>
      <c r="AV99" s="145">
        <f>'04 - SO-01.4  Vykurovanie'!J35</f>
        <v>0</v>
      </c>
      <c r="AW99" s="145">
        <f>'04 - SO-01.4  Vykurovanie'!J36</f>
        <v>0</v>
      </c>
      <c r="AX99" s="145">
        <f>'04 - SO-01.4  Vykurovanie'!J37</f>
        <v>0</v>
      </c>
      <c r="AY99" s="145">
        <f>'04 - SO-01.4  Vykurovanie'!J38</f>
        <v>0</v>
      </c>
      <c r="AZ99" s="145">
        <f>'04 - SO-01.4  Vykurovanie'!F35</f>
        <v>0</v>
      </c>
      <c r="BA99" s="145">
        <f>'04 - SO-01.4  Vykurovanie'!F36</f>
        <v>0</v>
      </c>
      <c r="BB99" s="145">
        <f>'04 - SO-01.4  Vykurovanie'!F37</f>
        <v>0</v>
      </c>
      <c r="BC99" s="145">
        <f>'04 - SO-01.4  Vykurovanie'!F38</f>
        <v>0</v>
      </c>
      <c r="BD99" s="147">
        <f>'04 - SO-01.4  Vykurovanie'!F39</f>
        <v>0</v>
      </c>
      <c r="BE99" s="4"/>
      <c r="BT99" s="148" t="s">
        <v>88</v>
      </c>
      <c r="BV99" s="148" t="s">
        <v>78</v>
      </c>
      <c r="BW99" s="148" t="s">
        <v>98</v>
      </c>
      <c r="BX99" s="148" t="s">
        <v>84</v>
      </c>
      <c r="CL99" s="148" t="s">
        <v>1</v>
      </c>
    </row>
    <row r="100" s="4" customFormat="1" ht="16.5" customHeight="1">
      <c r="A100" s="139" t="s">
        <v>85</v>
      </c>
      <c r="B100" s="77"/>
      <c r="C100" s="140"/>
      <c r="D100" s="140"/>
      <c r="E100" s="141" t="s">
        <v>99</v>
      </c>
      <c r="F100" s="141"/>
      <c r="G100" s="141"/>
      <c r="H100" s="141"/>
      <c r="I100" s="141"/>
      <c r="J100" s="140"/>
      <c r="K100" s="141" t="s">
        <v>100</v>
      </c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'05 - SO-01.5  Elektroinšt...'!J32</f>
        <v>0</v>
      </c>
      <c r="AH100" s="140"/>
      <c r="AI100" s="140"/>
      <c r="AJ100" s="140"/>
      <c r="AK100" s="140"/>
      <c r="AL100" s="140"/>
      <c r="AM100" s="140"/>
      <c r="AN100" s="142">
        <f>SUM(AG100,AT100)</f>
        <v>0</v>
      </c>
      <c r="AO100" s="140"/>
      <c r="AP100" s="140"/>
      <c r="AQ100" s="143" t="s">
        <v>87</v>
      </c>
      <c r="AR100" s="79"/>
      <c r="AS100" s="144">
        <v>0</v>
      </c>
      <c r="AT100" s="145">
        <f>ROUND(SUM(AV100:AW100),2)</f>
        <v>0</v>
      </c>
      <c r="AU100" s="146">
        <f>'05 - SO-01.5  Elektroinšt...'!P123</f>
        <v>0</v>
      </c>
      <c r="AV100" s="145">
        <f>'05 - SO-01.5  Elektroinšt...'!J35</f>
        <v>0</v>
      </c>
      <c r="AW100" s="145">
        <f>'05 - SO-01.5  Elektroinšt...'!J36</f>
        <v>0</v>
      </c>
      <c r="AX100" s="145">
        <f>'05 - SO-01.5  Elektroinšt...'!J37</f>
        <v>0</v>
      </c>
      <c r="AY100" s="145">
        <f>'05 - SO-01.5  Elektroinšt...'!J38</f>
        <v>0</v>
      </c>
      <c r="AZ100" s="145">
        <f>'05 - SO-01.5  Elektroinšt...'!F35</f>
        <v>0</v>
      </c>
      <c r="BA100" s="145">
        <f>'05 - SO-01.5  Elektroinšt...'!F36</f>
        <v>0</v>
      </c>
      <c r="BB100" s="145">
        <f>'05 - SO-01.5  Elektroinšt...'!F37</f>
        <v>0</v>
      </c>
      <c r="BC100" s="145">
        <f>'05 - SO-01.5  Elektroinšt...'!F38</f>
        <v>0</v>
      </c>
      <c r="BD100" s="147">
        <f>'05 - SO-01.5  Elektroinšt...'!F39</f>
        <v>0</v>
      </c>
      <c r="BE100" s="4"/>
      <c r="BT100" s="148" t="s">
        <v>88</v>
      </c>
      <c r="BV100" s="148" t="s">
        <v>78</v>
      </c>
      <c r="BW100" s="148" t="s">
        <v>101</v>
      </c>
      <c r="BX100" s="148" t="s">
        <v>84</v>
      </c>
      <c r="CL100" s="148" t="s">
        <v>1</v>
      </c>
    </row>
    <row r="101" s="4" customFormat="1" ht="16.5" customHeight="1">
      <c r="A101" s="139" t="s">
        <v>85</v>
      </c>
      <c r="B101" s="77"/>
      <c r="C101" s="140"/>
      <c r="D101" s="140"/>
      <c r="E101" s="141" t="s">
        <v>102</v>
      </c>
      <c r="F101" s="141"/>
      <c r="G101" s="141"/>
      <c r="H101" s="141"/>
      <c r="I101" s="141"/>
      <c r="J101" s="140"/>
      <c r="K101" s="141" t="s">
        <v>103</v>
      </c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2">
        <f>'06 - SO-01.6  Uzemnenie a...'!J32</f>
        <v>0</v>
      </c>
      <c r="AH101" s="140"/>
      <c r="AI101" s="140"/>
      <c r="AJ101" s="140"/>
      <c r="AK101" s="140"/>
      <c r="AL101" s="140"/>
      <c r="AM101" s="140"/>
      <c r="AN101" s="142">
        <f>SUM(AG101,AT101)</f>
        <v>0</v>
      </c>
      <c r="AO101" s="140"/>
      <c r="AP101" s="140"/>
      <c r="AQ101" s="143" t="s">
        <v>87</v>
      </c>
      <c r="AR101" s="79"/>
      <c r="AS101" s="144">
        <v>0</v>
      </c>
      <c r="AT101" s="145">
        <f>ROUND(SUM(AV101:AW101),2)</f>
        <v>0</v>
      </c>
      <c r="AU101" s="146">
        <f>'06 - SO-01.6  Uzemnenie a...'!P123</f>
        <v>0</v>
      </c>
      <c r="AV101" s="145">
        <f>'06 - SO-01.6  Uzemnenie a...'!J35</f>
        <v>0</v>
      </c>
      <c r="AW101" s="145">
        <f>'06 - SO-01.6  Uzemnenie a...'!J36</f>
        <v>0</v>
      </c>
      <c r="AX101" s="145">
        <f>'06 - SO-01.6  Uzemnenie a...'!J37</f>
        <v>0</v>
      </c>
      <c r="AY101" s="145">
        <f>'06 - SO-01.6  Uzemnenie a...'!J38</f>
        <v>0</v>
      </c>
      <c r="AZ101" s="145">
        <f>'06 - SO-01.6  Uzemnenie a...'!F35</f>
        <v>0</v>
      </c>
      <c r="BA101" s="145">
        <f>'06 - SO-01.6  Uzemnenie a...'!F36</f>
        <v>0</v>
      </c>
      <c r="BB101" s="145">
        <f>'06 - SO-01.6  Uzemnenie a...'!F37</f>
        <v>0</v>
      </c>
      <c r="BC101" s="145">
        <f>'06 - SO-01.6  Uzemnenie a...'!F38</f>
        <v>0</v>
      </c>
      <c r="BD101" s="147">
        <f>'06 - SO-01.6  Uzemnenie a...'!F39</f>
        <v>0</v>
      </c>
      <c r="BE101" s="4"/>
      <c r="BT101" s="148" t="s">
        <v>88</v>
      </c>
      <c r="BV101" s="148" t="s">
        <v>78</v>
      </c>
      <c r="BW101" s="148" t="s">
        <v>104</v>
      </c>
      <c r="BX101" s="148" t="s">
        <v>84</v>
      </c>
      <c r="CL101" s="148" t="s">
        <v>1</v>
      </c>
    </row>
    <row r="102" s="4" customFormat="1" ht="35.25" customHeight="1">
      <c r="A102" s="139" t="s">
        <v>85</v>
      </c>
      <c r="B102" s="77"/>
      <c r="C102" s="140"/>
      <c r="D102" s="140"/>
      <c r="E102" s="141" t="s">
        <v>105</v>
      </c>
      <c r="F102" s="141"/>
      <c r="G102" s="141"/>
      <c r="H102" s="141"/>
      <c r="I102" s="141"/>
      <c r="J102" s="140"/>
      <c r="K102" s="141" t="s">
        <v>106</v>
      </c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>
        <f>'07 - SO-01.7  Fotovoltick...'!J32</f>
        <v>0</v>
      </c>
      <c r="AH102" s="140"/>
      <c r="AI102" s="140"/>
      <c r="AJ102" s="140"/>
      <c r="AK102" s="140"/>
      <c r="AL102" s="140"/>
      <c r="AM102" s="140"/>
      <c r="AN102" s="142">
        <f>SUM(AG102,AT102)</f>
        <v>0</v>
      </c>
      <c r="AO102" s="140"/>
      <c r="AP102" s="140"/>
      <c r="AQ102" s="143" t="s">
        <v>87</v>
      </c>
      <c r="AR102" s="79"/>
      <c r="AS102" s="144">
        <v>0</v>
      </c>
      <c r="AT102" s="145">
        <f>ROUND(SUM(AV102:AW102),2)</f>
        <v>0</v>
      </c>
      <c r="AU102" s="146">
        <f>'07 - SO-01.7  Fotovoltick...'!P123</f>
        <v>0</v>
      </c>
      <c r="AV102" s="145">
        <f>'07 - SO-01.7  Fotovoltick...'!J35</f>
        <v>0</v>
      </c>
      <c r="AW102" s="145">
        <f>'07 - SO-01.7  Fotovoltick...'!J36</f>
        <v>0</v>
      </c>
      <c r="AX102" s="145">
        <f>'07 - SO-01.7  Fotovoltick...'!J37</f>
        <v>0</v>
      </c>
      <c r="AY102" s="145">
        <f>'07 - SO-01.7  Fotovoltick...'!J38</f>
        <v>0</v>
      </c>
      <c r="AZ102" s="145">
        <f>'07 - SO-01.7  Fotovoltick...'!F35</f>
        <v>0</v>
      </c>
      <c r="BA102" s="145">
        <f>'07 - SO-01.7  Fotovoltick...'!F36</f>
        <v>0</v>
      </c>
      <c r="BB102" s="145">
        <f>'07 - SO-01.7  Fotovoltick...'!F37</f>
        <v>0</v>
      </c>
      <c r="BC102" s="145">
        <f>'07 - SO-01.7  Fotovoltick...'!F38</f>
        <v>0</v>
      </c>
      <c r="BD102" s="147">
        <f>'07 - SO-01.7  Fotovoltick...'!F39</f>
        <v>0</v>
      </c>
      <c r="BE102" s="4"/>
      <c r="BT102" s="148" t="s">
        <v>88</v>
      </c>
      <c r="BV102" s="148" t="s">
        <v>78</v>
      </c>
      <c r="BW102" s="148" t="s">
        <v>107</v>
      </c>
      <c r="BX102" s="148" t="s">
        <v>84</v>
      </c>
      <c r="CL102" s="148" t="s">
        <v>1</v>
      </c>
    </row>
    <row r="103" s="4" customFormat="1" ht="16.5" customHeight="1">
      <c r="A103" s="139" t="s">
        <v>85</v>
      </c>
      <c r="B103" s="77"/>
      <c r="C103" s="140"/>
      <c r="D103" s="140"/>
      <c r="E103" s="141" t="s">
        <v>108</v>
      </c>
      <c r="F103" s="141"/>
      <c r="G103" s="141"/>
      <c r="H103" s="141"/>
      <c r="I103" s="141"/>
      <c r="J103" s="140"/>
      <c r="K103" s="141" t="s">
        <v>109</v>
      </c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'08 - SO-01.8  Vzduchotech...'!J32</f>
        <v>0</v>
      </c>
      <c r="AH103" s="140"/>
      <c r="AI103" s="140"/>
      <c r="AJ103" s="140"/>
      <c r="AK103" s="140"/>
      <c r="AL103" s="140"/>
      <c r="AM103" s="140"/>
      <c r="AN103" s="142">
        <f>SUM(AG103,AT103)</f>
        <v>0</v>
      </c>
      <c r="AO103" s="140"/>
      <c r="AP103" s="140"/>
      <c r="AQ103" s="143" t="s">
        <v>87</v>
      </c>
      <c r="AR103" s="79"/>
      <c r="AS103" s="144">
        <v>0</v>
      </c>
      <c r="AT103" s="145">
        <f>ROUND(SUM(AV103:AW103),2)</f>
        <v>0</v>
      </c>
      <c r="AU103" s="146">
        <f>'08 - SO-01.8  Vzduchotech...'!P122</f>
        <v>0</v>
      </c>
      <c r="AV103" s="145">
        <f>'08 - SO-01.8  Vzduchotech...'!J35</f>
        <v>0</v>
      </c>
      <c r="AW103" s="145">
        <f>'08 - SO-01.8  Vzduchotech...'!J36</f>
        <v>0</v>
      </c>
      <c r="AX103" s="145">
        <f>'08 - SO-01.8  Vzduchotech...'!J37</f>
        <v>0</v>
      </c>
      <c r="AY103" s="145">
        <f>'08 - SO-01.8  Vzduchotech...'!J38</f>
        <v>0</v>
      </c>
      <c r="AZ103" s="145">
        <f>'08 - SO-01.8  Vzduchotech...'!F35</f>
        <v>0</v>
      </c>
      <c r="BA103" s="145">
        <f>'08 - SO-01.8  Vzduchotech...'!F36</f>
        <v>0</v>
      </c>
      <c r="BB103" s="145">
        <f>'08 - SO-01.8  Vzduchotech...'!F37</f>
        <v>0</v>
      </c>
      <c r="BC103" s="145">
        <f>'08 - SO-01.8  Vzduchotech...'!F38</f>
        <v>0</v>
      </c>
      <c r="BD103" s="147">
        <f>'08 - SO-01.8  Vzduchotech...'!F39</f>
        <v>0</v>
      </c>
      <c r="BE103" s="4"/>
      <c r="BT103" s="148" t="s">
        <v>88</v>
      </c>
      <c r="BV103" s="148" t="s">
        <v>78</v>
      </c>
      <c r="BW103" s="148" t="s">
        <v>110</v>
      </c>
      <c r="BX103" s="148" t="s">
        <v>84</v>
      </c>
      <c r="CL103" s="148" t="s">
        <v>1</v>
      </c>
    </row>
    <row r="104" s="7" customFormat="1" ht="16.5" customHeight="1">
      <c r="A104" s="7"/>
      <c r="B104" s="126"/>
      <c r="C104" s="127"/>
      <c r="D104" s="128" t="s">
        <v>93</v>
      </c>
      <c r="E104" s="128"/>
      <c r="F104" s="128"/>
      <c r="G104" s="128"/>
      <c r="H104" s="128"/>
      <c r="I104" s="129"/>
      <c r="J104" s="128" t="s">
        <v>111</v>
      </c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30">
        <f>ROUND(SUM(AG105:AG106),2)</f>
        <v>0</v>
      </c>
      <c r="AH104" s="129"/>
      <c r="AI104" s="129"/>
      <c r="AJ104" s="129"/>
      <c r="AK104" s="129"/>
      <c r="AL104" s="129"/>
      <c r="AM104" s="129"/>
      <c r="AN104" s="131">
        <f>SUM(AG104,AT104)</f>
        <v>0</v>
      </c>
      <c r="AO104" s="129"/>
      <c r="AP104" s="129"/>
      <c r="AQ104" s="132" t="s">
        <v>82</v>
      </c>
      <c r="AR104" s="133"/>
      <c r="AS104" s="134">
        <f>ROUND(SUM(AS105:AS106),2)</f>
        <v>0</v>
      </c>
      <c r="AT104" s="135">
        <f>ROUND(SUM(AV104:AW104),2)</f>
        <v>0</v>
      </c>
      <c r="AU104" s="136">
        <f>ROUND(SUM(AU105:AU106),5)</f>
        <v>0</v>
      </c>
      <c r="AV104" s="135">
        <f>ROUND(AZ104*L29,2)</f>
        <v>0</v>
      </c>
      <c r="AW104" s="135">
        <f>ROUND(BA104*L30,2)</f>
        <v>0</v>
      </c>
      <c r="AX104" s="135">
        <f>ROUND(BB104*L29,2)</f>
        <v>0</v>
      </c>
      <c r="AY104" s="135">
        <f>ROUND(BC104*L30,2)</f>
        <v>0</v>
      </c>
      <c r="AZ104" s="135">
        <f>ROUND(SUM(AZ105:AZ106),2)</f>
        <v>0</v>
      </c>
      <c r="BA104" s="135">
        <f>ROUND(SUM(BA105:BA106),2)</f>
        <v>0</v>
      </c>
      <c r="BB104" s="135">
        <f>ROUND(SUM(BB105:BB106),2)</f>
        <v>0</v>
      </c>
      <c r="BC104" s="135">
        <f>ROUND(SUM(BC105:BC106),2)</f>
        <v>0</v>
      </c>
      <c r="BD104" s="137">
        <f>ROUND(SUM(BD105:BD106),2)</f>
        <v>0</v>
      </c>
      <c r="BE104" s="7"/>
      <c r="BS104" s="138" t="s">
        <v>75</v>
      </c>
      <c r="BT104" s="138" t="s">
        <v>83</v>
      </c>
      <c r="BU104" s="138" t="s">
        <v>77</v>
      </c>
      <c r="BV104" s="138" t="s">
        <v>78</v>
      </c>
      <c r="BW104" s="138" t="s">
        <v>112</v>
      </c>
      <c r="BX104" s="138" t="s">
        <v>5</v>
      </c>
      <c r="CL104" s="138" t="s">
        <v>1</v>
      </c>
      <c r="CM104" s="138" t="s">
        <v>76</v>
      </c>
    </row>
    <row r="105" s="4" customFormat="1" ht="16.5" customHeight="1">
      <c r="A105" s="139" t="s">
        <v>85</v>
      </c>
      <c r="B105" s="77"/>
      <c r="C105" s="140"/>
      <c r="D105" s="140"/>
      <c r="E105" s="141" t="s">
        <v>80</v>
      </c>
      <c r="F105" s="141"/>
      <c r="G105" s="141"/>
      <c r="H105" s="141"/>
      <c r="I105" s="141"/>
      <c r="J105" s="140"/>
      <c r="K105" s="141" t="s">
        <v>113</v>
      </c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2">
        <f>'01 - SO-03.1  Elektrická ...'!J32</f>
        <v>0</v>
      </c>
      <c r="AH105" s="140"/>
      <c r="AI105" s="140"/>
      <c r="AJ105" s="140"/>
      <c r="AK105" s="140"/>
      <c r="AL105" s="140"/>
      <c r="AM105" s="140"/>
      <c r="AN105" s="142">
        <f>SUM(AG105,AT105)</f>
        <v>0</v>
      </c>
      <c r="AO105" s="140"/>
      <c r="AP105" s="140"/>
      <c r="AQ105" s="143" t="s">
        <v>87</v>
      </c>
      <c r="AR105" s="79"/>
      <c r="AS105" s="144">
        <v>0</v>
      </c>
      <c r="AT105" s="145">
        <f>ROUND(SUM(AV105:AW105),2)</f>
        <v>0</v>
      </c>
      <c r="AU105" s="146">
        <f>'01 - SO-03.1  Elektrická ...'!P129</f>
        <v>0</v>
      </c>
      <c r="AV105" s="145">
        <f>'01 - SO-03.1  Elektrická ...'!J35</f>
        <v>0</v>
      </c>
      <c r="AW105" s="145">
        <f>'01 - SO-03.1  Elektrická ...'!J36</f>
        <v>0</v>
      </c>
      <c r="AX105" s="145">
        <f>'01 - SO-03.1  Elektrická ...'!J37</f>
        <v>0</v>
      </c>
      <c r="AY105" s="145">
        <f>'01 - SO-03.1  Elektrická ...'!J38</f>
        <v>0</v>
      </c>
      <c r="AZ105" s="145">
        <f>'01 - SO-03.1  Elektrická ...'!F35</f>
        <v>0</v>
      </c>
      <c r="BA105" s="145">
        <f>'01 - SO-03.1  Elektrická ...'!F36</f>
        <v>0</v>
      </c>
      <c r="BB105" s="145">
        <f>'01 - SO-03.1  Elektrická ...'!F37</f>
        <v>0</v>
      </c>
      <c r="BC105" s="145">
        <f>'01 - SO-03.1  Elektrická ...'!F38</f>
        <v>0</v>
      </c>
      <c r="BD105" s="147">
        <f>'01 - SO-03.1  Elektrická ...'!F39</f>
        <v>0</v>
      </c>
      <c r="BE105" s="4"/>
      <c r="BT105" s="148" t="s">
        <v>88</v>
      </c>
      <c r="BV105" s="148" t="s">
        <v>78</v>
      </c>
      <c r="BW105" s="148" t="s">
        <v>114</v>
      </c>
      <c r="BX105" s="148" t="s">
        <v>112</v>
      </c>
      <c r="CL105" s="148" t="s">
        <v>1</v>
      </c>
    </row>
    <row r="106" s="4" customFormat="1" ht="23.25" customHeight="1">
      <c r="A106" s="139" t="s">
        <v>85</v>
      </c>
      <c r="B106" s="77"/>
      <c r="C106" s="140"/>
      <c r="D106" s="140"/>
      <c r="E106" s="141" t="s">
        <v>90</v>
      </c>
      <c r="F106" s="141"/>
      <c r="G106" s="141"/>
      <c r="H106" s="141"/>
      <c r="I106" s="141"/>
      <c r="J106" s="140"/>
      <c r="K106" s="141" t="s">
        <v>115</v>
      </c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2">
        <f>'02 - SO-03.2  Vonkajšie r...'!J32</f>
        <v>0</v>
      </c>
      <c r="AH106" s="140"/>
      <c r="AI106" s="140"/>
      <c r="AJ106" s="140"/>
      <c r="AK106" s="140"/>
      <c r="AL106" s="140"/>
      <c r="AM106" s="140"/>
      <c r="AN106" s="142">
        <f>SUM(AG106,AT106)</f>
        <v>0</v>
      </c>
      <c r="AO106" s="140"/>
      <c r="AP106" s="140"/>
      <c r="AQ106" s="143" t="s">
        <v>87</v>
      </c>
      <c r="AR106" s="79"/>
      <c r="AS106" s="144">
        <v>0</v>
      </c>
      <c r="AT106" s="145">
        <f>ROUND(SUM(AV106:AW106),2)</f>
        <v>0</v>
      </c>
      <c r="AU106" s="146">
        <f>'02 - SO-03.2  Vonkajšie r...'!P123</f>
        <v>0</v>
      </c>
      <c r="AV106" s="145">
        <f>'02 - SO-03.2  Vonkajšie r...'!J35</f>
        <v>0</v>
      </c>
      <c r="AW106" s="145">
        <f>'02 - SO-03.2  Vonkajšie r...'!J36</f>
        <v>0</v>
      </c>
      <c r="AX106" s="145">
        <f>'02 - SO-03.2  Vonkajšie r...'!J37</f>
        <v>0</v>
      </c>
      <c r="AY106" s="145">
        <f>'02 - SO-03.2  Vonkajšie r...'!J38</f>
        <v>0</v>
      </c>
      <c r="AZ106" s="145">
        <f>'02 - SO-03.2  Vonkajšie r...'!F35</f>
        <v>0</v>
      </c>
      <c r="BA106" s="145">
        <f>'02 - SO-03.2  Vonkajšie r...'!F36</f>
        <v>0</v>
      </c>
      <c r="BB106" s="145">
        <f>'02 - SO-03.2  Vonkajšie r...'!F37</f>
        <v>0</v>
      </c>
      <c r="BC106" s="145">
        <f>'02 - SO-03.2  Vonkajšie r...'!F38</f>
        <v>0</v>
      </c>
      <c r="BD106" s="147">
        <f>'02 - SO-03.2  Vonkajšie r...'!F39</f>
        <v>0</v>
      </c>
      <c r="BE106" s="4"/>
      <c r="BT106" s="148" t="s">
        <v>88</v>
      </c>
      <c r="BV106" s="148" t="s">
        <v>78</v>
      </c>
      <c r="BW106" s="148" t="s">
        <v>116</v>
      </c>
      <c r="BX106" s="148" t="s">
        <v>112</v>
      </c>
      <c r="CL106" s="148" t="s">
        <v>1</v>
      </c>
    </row>
    <row r="107" s="7" customFormat="1" ht="16.5" customHeight="1">
      <c r="A107" s="7"/>
      <c r="B107" s="126"/>
      <c r="C107" s="127"/>
      <c r="D107" s="128" t="s">
        <v>96</v>
      </c>
      <c r="E107" s="128"/>
      <c r="F107" s="128"/>
      <c r="G107" s="128"/>
      <c r="H107" s="128"/>
      <c r="I107" s="129"/>
      <c r="J107" s="128" t="s">
        <v>117</v>
      </c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30">
        <f>ROUND(SUM(AG108:AG110),2)</f>
        <v>0</v>
      </c>
      <c r="AH107" s="129"/>
      <c r="AI107" s="129"/>
      <c r="AJ107" s="129"/>
      <c r="AK107" s="129"/>
      <c r="AL107" s="129"/>
      <c r="AM107" s="129"/>
      <c r="AN107" s="131">
        <f>SUM(AG107,AT107)</f>
        <v>0</v>
      </c>
      <c r="AO107" s="129"/>
      <c r="AP107" s="129"/>
      <c r="AQ107" s="132" t="s">
        <v>82</v>
      </c>
      <c r="AR107" s="133"/>
      <c r="AS107" s="134">
        <f>ROUND(SUM(AS108:AS110),2)</f>
        <v>0</v>
      </c>
      <c r="AT107" s="135">
        <f>ROUND(SUM(AV107:AW107),2)</f>
        <v>0</v>
      </c>
      <c r="AU107" s="136">
        <f>ROUND(SUM(AU108:AU110),5)</f>
        <v>0</v>
      </c>
      <c r="AV107" s="135">
        <f>ROUND(AZ107*L29,2)</f>
        <v>0</v>
      </c>
      <c r="AW107" s="135">
        <f>ROUND(BA107*L30,2)</f>
        <v>0</v>
      </c>
      <c r="AX107" s="135">
        <f>ROUND(BB107*L29,2)</f>
        <v>0</v>
      </c>
      <c r="AY107" s="135">
        <f>ROUND(BC107*L30,2)</f>
        <v>0</v>
      </c>
      <c r="AZ107" s="135">
        <f>ROUND(SUM(AZ108:AZ110),2)</f>
        <v>0</v>
      </c>
      <c r="BA107" s="135">
        <f>ROUND(SUM(BA108:BA110),2)</f>
        <v>0</v>
      </c>
      <c r="BB107" s="135">
        <f>ROUND(SUM(BB108:BB110),2)</f>
        <v>0</v>
      </c>
      <c r="BC107" s="135">
        <f>ROUND(SUM(BC108:BC110),2)</f>
        <v>0</v>
      </c>
      <c r="BD107" s="137">
        <f>ROUND(SUM(BD108:BD110),2)</f>
        <v>0</v>
      </c>
      <c r="BE107" s="7"/>
      <c r="BS107" s="138" t="s">
        <v>75</v>
      </c>
      <c r="BT107" s="138" t="s">
        <v>83</v>
      </c>
      <c r="BU107" s="138" t="s">
        <v>77</v>
      </c>
      <c r="BV107" s="138" t="s">
        <v>78</v>
      </c>
      <c r="BW107" s="138" t="s">
        <v>118</v>
      </c>
      <c r="BX107" s="138" t="s">
        <v>5</v>
      </c>
      <c r="CL107" s="138" t="s">
        <v>1</v>
      </c>
      <c r="CM107" s="138" t="s">
        <v>76</v>
      </c>
    </row>
    <row r="108" s="4" customFormat="1" ht="16.5" customHeight="1">
      <c r="A108" s="139" t="s">
        <v>85</v>
      </c>
      <c r="B108" s="77"/>
      <c r="C108" s="140"/>
      <c r="D108" s="140"/>
      <c r="E108" s="141" t="s">
        <v>80</v>
      </c>
      <c r="F108" s="141"/>
      <c r="G108" s="141"/>
      <c r="H108" s="141"/>
      <c r="I108" s="141"/>
      <c r="J108" s="140"/>
      <c r="K108" s="141" t="s">
        <v>119</v>
      </c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2">
        <f>'01 - SO-04.1  Vonkajší do...'!J32</f>
        <v>0</v>
      </c>
      <c r="AH108" s="140"/>
      <c r="AI108" s="140"/>
      <c r="AJ108" s="140"/>
      <c r="AK108" s="140"/>
      <c r="AL108" s="140"/>
      <c r="AM108" s="140"/>
      <c r="AN108" s="142">
        <f>SUM(AG108,AT108)</f>
        <v>0</v>
      </c>
      <c r="AO108" s="140"/>
      <c r="AP108" s="140"/>
      <c r="AQ108" s="143" t="s">
        <v>87</v>
      </c>
      <c r="AR108" s="79"/>
      <c r="AS108" s="144">
        <v>0</v>
      </c>
      <c r="AT108" s="145">
        <f>ROUND(SUM(AV108:AW108),2)</f>
        <v>0</v>
      </c>
      <c r="AU108" s="146">
        <f>'01 - SO-04.1  Vonkajší do...'!P125</f>
        <v>0</v>
      </c>
      <c r="AV108" s="145">
        <f>'01 - SO-04.1  Vonkajší do...'!J35</f>
        <v>0</v>
      </c>
      <c r="AW108" s="145">
        <f>'01 - SO-04.1  Vonkajší do...'!J36</f>
        <v>0</v>
      </c>
      <c r="AX108" s="145">
        <f>'01 - SO-04.1  Vonkajší do...'!J37</f>
        <v>0</v>
      </c>
      <c r="AY108" s="145">
        <f>'01 - SO-04.1  Vonkajší do...'!J38</f>
        <v>0</v>
      </c>
      <c r="AZ108" s="145">
        <f>'01 - SO-04.1  Vonkajší do...'!F35</f>
        <v>0</v>
      </c>
      <c r="BA108" s="145">
        <f>'01 - SO-04.1  Vonkajší do...'!F36</f>
        <v>0</v>
      </c>
      <c r="BB108" s="145">
        <f>'01 - SO-04.1  Vonkajší do...'!F37</f>
        <v>0</v>
      </c>
      <c r="BC108" s="145">
        <f>'01 - SO-04.1  Vonkajší do...'!F38</f>
        <v>0</v>
      </c>
      <c r="BD108" s="147">
        <f>'01 - SO-04.1  Vonkajší do...'!F39</f>
        <v>0</v>
      </c>
      <c r="BE108" s="4"/>
      <c r="BT108" s="148" t="s">
        <v>88</v>
      </c>
      <c r="BV108" s="148" t="s">
        <v>78</v>
      </c>
      <c r="BW108" s="148" t="s">
        <v>120</v>
      </c>
      <c r="BX108" s="148" t="s">
        <v>118</v>
      </c>
      <c r="CL108" s="148" t="s">
        <v>1</v>
      </c>
    </row>
    <row r="109" s="4" customFormat="1" ht="16.5" customHeight="1">
      <c r="A109" s="139" t="s">
        <v>85</v>
      </c>
      <c r="B109" s="77"/>
      <c r="C109" s="140"/>
      <c r="D109" s="140"/>
      <c r="E109" s="141" t="s">
        <v>90</v>
      </c>
      <c r="F109" s="141"/>
      <c r="G109" s="141"/>
      <c r="H109" s="141"/>
      <c r="I109" s="141"/>
      <c r="J109" s="140"/>
      <c r="K109" s="141" t="s">
        <v>121</v>
      </c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2">
        <f>'02 - SO-04.2  Požiarny vo...'!J32</f>
        <v>0</v>
      </c>
      <c r="AH109" s="140"/>
      <c r="AI109" s="140"/>
      <c r="AJ109" s="140"/>
      <c r="AK109" s="140"/>
      <c r="AL109" s="140"/>
      <c r="AM109" s="140"/>
      <c r="AN109" s="142">
        <f>SUM(AG109,AT109)</f>
        <v>0</v>
      </c>
      <c r="AO109" s="140"/>
      <c r="AP109" s="140"/>
      <c r="AQ109" s="143" t="s">
        <v>87</v>
      </c>
      <c r="AR109" s="79"/>
      <c r="AS109" s="144">
        <v>0</v>
      </c>
      <c r="AT109" s="145">
        <f>ROUND(SUM(AV109:AW109),2)</f>
        <v>0</v>
      </c>
      <c r="AU109" s="146">
        <f>'02 - SO-04.2  Požiarny vo...'!P125</f>
        <v>0</v>
      </c>
      <c r="AV109" s="145">
        <f>'02 - SO-04.2  Požiarny vo...'!J35</f>
        <v>0</v>
      </c>
      <c r="AW109" s="145">
        <f>'02 - SO-04.2  Požiarny vo...'!J36</f>
        <v>0</v>
      </c>
      <c r="AX109" s="145">
        <f>'02 - SO-04.2  Požiarny vo...'!J37</f>
        <v>0</v>
      </c>
      <c r="AY109" s="145">
        <f>'02 - SO-04.2  Požiarny vo...'!J38</f>
        <v>0</v>
      </c>
      <c r="AZ109" s="145">
        <f>'02 - SO-04.2  Požiarny vo...'!F35</f>
        <v>0</v>
      </c>
      <c r="BA109" s="145">
        <f>'02 - SO-04.2  Požiarny vo...'!F36</f>
        <v>0</v>
      </c>
      <c r="BB109" s="145">
        <f>'02 - SO-04.2  Požiarny vo...'!F37</f>
        <v>0</v>
      </c>
      <c r="BC109" s="145">
        <f>'02 - SO-04.2  Požiarny vo...'!F38</f>
        <v>0</v>
      </c>
      <c r="BD109" s="147">
        <f>'02 - SO-04.2  Požiarny vo...'!F39</f>
        <v>0</v>
      </c>
      <c r="BE109" s="4"/>
      <c r="BT109" s="148" t="s">
        <v>88</v>
      </c>
      <c r="BV109" s="148" t="s">
        <v>78</v>
      </c>
      <c r="BW109" s="148" t="s">
        <v>122</v>
      </c>
      <c r="BX109" s="148" t="s">
        <v>118</v>
      </c>
      <c r="CL109" s="148" t="s">
        <v>1</v>
      </c>
    </row>
    <row r="110" s="4" customFormat="1" ht="16.5" customHeight="1">
      <c r="A110" s="139" t="s">
        <v>85</v>
      </c>
      <c r="B110" s="77"/>
      <c r="C110" s="140"/>
      <c r="D110" s="140"/>
      <c r="E110" s="141" t="s">
        <v>93</v>
      </c>
      <c r="F110" s="141"/>
      <c r="G110" s="141"/>
      <c r="H110" s="141"/>
      <c r="I110" s="141"/>
      <c r="J110" s="140"/>
      <c r="K110" s="141" t="s">
        <v>123</v>
      </c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2">
        <f>'03 - SO-04.3  Požiarna ná...'!J32</f>
        <v>0</v>
      </c>
      <c r="AH110" s="140"/>
      <c r="AI110" s="140"/>
      <c r="AJ110" s="140"/>
      <c r="AK110" s="140"/>
      <c r="AL110" s="140"/>
      <c r="AM110" s="140"/>
      <c r="AN110" s="142">
        <f>SUM(AG110,AT110)</f>
        <v>0</v>
      </c>
      <c r="AO110" s="140"/>
      <c r="AP110" s="140"/>
      <c r="AQ110" s="143" t="s">
        <v>87</v>
      </c>
      <c r="AR110" s="79"/>
      <c r="AS110" s="144">
        <v>0</v>
      </c>
      <c r="AT110" s="145">
        <f>ROUND(SUM(AV110:AW110),2)</f>
        <v>0</v>
      </c>
      <c r="AU110" s="146">
        <f>'03 - SO-04.3  Požiarna ná...'!P126</f>
        <v>0</v>
      </c>
      <c r="AV110" s="145">
        <f>'03 - SO-04.3  Požiarna ná...'!J35</f>
        <v>0</v>
      </c>
      <c r="AW110" s="145">
        <f>'03 - SO-04.3  Požiarna ná...'!J36</f>
        <v>0</v>
      </c>
      <c r="AX110" s="145">
        <f>'03 - SO-04.3  Požiarna ná...'!J37</f>
        <v>0</v>
      </c>
      <c r="AY110" s="145">
        <f>'03 - SO-04.3  Požiarna ná...'!J38</f>
        <v>0</v>
      </c>
      <c r="AZ110" s="145">
        <f>'03 - SO-04.3  Požiarna ná...'!F35</f>
        <v>0</v>
      </c>
      <c r="BA110" s="145">
        <f>'03 - SO-04.3  Požiarna ná...'!F36</f>
        <v>0</v>
      </c>
      <c r="BB110" s="145">
        <f>'03 - SO-04.3  Požiarna ná...'!F37</f>
        <v>0</v>
      </c>
      <c r="BC110" s="145">
        <f>'03 - SO-04.3  Požiarna ná...'!F38</f>
        <v>0</v>
      </c>
      <c r="BD110" s="147">
        <f>'03 - SO-04.3  Požiarna ná...'!F39</f>
        <v>0</v>
      </c>
      <c r="BE110" s="4"/>
      <c r="BT110" s="148" t="s">
        <v>88</v>
      </c>
      <c r="BV110" s="148" t="s">
        <v>78</v>
      </c>
      <c r="BW110" s="148" t="s">
        <v>124</v>
      </c>
      <c r="BX110" s="148" t="s">
        <v>118</v>
      </c>
      <c r="CL110" s="148" t="s">
        <v>1</v>
      </c>
    </row>
    <row r="111" s="7" customFormat="1" ht="16.5" customHeight="1">
      <c r="A111" s="7"/>
      <c r="B111" s="126"/>
      <c r="C111" s="127"/>
      <c r="D111" s="128" t="s">
        <v>99</v>
      </c>
      <c r="E111" s="128"/>
      <c r="F111" s="128"/>
      <c r="G111" s="128"/>
      <c r="H111" s="128"/>
      <c r="I111" s="129"/>
      <c r="J111" s="128" t="s">
        <v>125</v>
      </c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30">
        <f>ROUND(SUM(AG112:AG113),2)</f>
        <v>0</v>
      </c>
      <c r="AH111" s="129"/>
      <c r="AI111" s="129"/>
      <c r="AJ111" s="129"/>
      <c r="AK111" s="129"/>
      <c r="AL111" s="129"/>
      <c r="AM111" s="129"/>
      <c r="AN111" s="131">
        <f>SUM(AG111,AT111)</f>
        <v>0</v>
      </c>
      <c r="AO111" s="129"/>
      <c r="AP111" s="129"/>
      <c r="AQ111" s="132" t="s">
        <v>82</v>
      </c>
      <c r="AR111" s="133"/>
      <c r="AS111" s="134">
        <f>ROUND(SUM(AS112:AS113),2)</f>
        <v>0</v>
      </c>
      <c r="AT111" s="135">
        <f>ROUND(SUM(AV111:AW111),2)</f>
        <v>0</v>
      </c>
      <c r="AU111" s="136">
        <f>ROUND(SUM(AU112:AU113),5)</f>
        <v>0</v>
      </c>
      <c r="AV111" s="135">
        <f>ROUND(AZ111*L29,2)</f>
        <v>0</v>
      </c>
      <c r="AW111" s="135">
        <f>ROUND(BA111*L30,2)</f>
        <v>0</v>
      </c>
      <c r="AX111" s="135">
        <f>ROUND(BB111*L29,2)</f>
        <v>0</v>
      </c>
      <c r="AY111" s="135">
        <f>ROUND(BC111*L30,2)</f>
        <v>0</v>
      </c>
      <c r="AZ111" s="135">
        <f>ROUND(SUM(AZ112:AZ113),2)</f>
        <v>0</v>
      </c>
      <c r="BA111" s="135">
        <f>ROUND(SUM(BA112:BA113),2)</f>
        <v>0</v>
      </c>
      <c r="BB111" s="135">
        <f>ROUND(SUM(BB112:BB113),2)</f>
        <v>0</v>
      </c>
      <c r="BC111" s="135">
        <f>ROUND(SUM(BC112:BC113),2)</f>
        <v>0</v>
      </c>
      <c r="BD111" s="137">
        <f>ROUND(SUM(BD112:BD113),2)</f>
        <v>0</v>
      </c>
      <c r="BE111" s="7"/>
      <c r="BS111" s="138" t="s">
        <v>75</v>
      </c>
      <c r="BT111" s="138" t="s">
        <v>83</v>
      </c>
      <c r="BU111" s="138" t="s">
        <v>77</v>
      </c>
      <c r="BV111" s="138" t="s">
        <v>78</v>
      </c>
      <c r="BW111" s="138" t="s">
        <v>126</v>
      </c>
      <c r="BX111" s="138" t="s">
        <v>5</v>
      </c>
      <c r="CL111" s="138" t="s">
        <v>1</v>
      </c>
      <c r="CM111" s="138" t="s">
        <v>76</v>
      </c>
    </row>
    <row r="112" s="4" customFormat="1" ht="16.5" customHeight="1">
      <c r="A112" s="139" t="s">
        <v>85</v>
      </c>
      <c r="B112" s="77"/>
      <c r="C112" s="140"/>
      <c r="D112" s="140"/>
      <c r="E112" s="141" t="s">
        <v>80</v>
      </c>
      <c r="F112" s="141"/>
      <c r="G112" s="141"/>
      <c r="H112" s="141"/>
      <c r="I112" s="141"/>
      <c r="J112" s="140"/>
      <c r="K112" s="141" t="s">
        <v>127</v>
      </c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2">
        <f>'01 - SO-05.1  Kanalizačná...'!J32</f>
        <v>0</v>
      </c>
      <c r="AH112" s="140"/>
      <c r="AI112" s="140"/>
      <c r="AJ112" s="140"/>
      <c r="AK112" s="140"/>
      <c r="AL112" s="140"/>
      <c r="AM112" s="140"/>
      <c r="AN112" s="142">
        <f>SUM(AG112,AT112)</f>
        <v>0</v>
      </c>
      <c r="AO112" s="140"/>
      <c r="AP112" s="140"/>
      <c r="AQ112" s="143" t="s">
        <v>87</v>
      </c>
      <c r="AR112" s="79"/>
      <c r="AS112" s="144">
        <v>0</v>
      </c>
      <c r="AT112" s="145">
        <f>ROUND(SUM(AV112:AW112),2)</f>
        <v>0</v>
      </c>
      <c r="AU112" s="146">
        <f>'01 - SO-05.1  Kanalizačná...'!P125</f>
        <v>0</v>
      </c>
      <c r="AV112" s="145">
        <f>'01 - SO-05.1  Kanalizačná...'!J35</f>
        <v>0</v>
      </c>
      <c r="AW112" s="145">
        <f>'01 - SO-05.1  Kanalizačná...'!J36</f>
        <v>0</v>
      </c>
      <c r="AX112" s="145">
        <f>'01 - SO-05.1  Kanalizačná...'!J37</f>
        <v>0</v>
      </c>
      <c r="AY112" s="145">
        <f>'01 - SO-05.1  Kanalizačná...'!J38</f>
        <v>0</v>
      </c>
      <c r="AZ112" s="145">
        <f>'01 - SO-05.1  Kanalizačná...'!F35</f>
        <v>0</v>
      </c>
      <c r="BA112" s="145">
        <f>'01 - SO-05.1  Kanalizačná...'!F36</f>
        <v>0</v>
      </c>
      <c r="BB112" s="145">
        <f>'01 - SO-05.1  Kanalizačná...'!F37</f>
        <v>0</v>
      </c>
      <c r="BC112" s="145">
        <f>'01 - SO-05.1  Kanalizačná...'!F38</f>
        <v>0</v>
      </c>
      <c r="BD112" s="147">
        <f>'01 - SO-05.1  Kanalizačná...'!F39</f>
        <v>0</v>
      </c>
      <c r="BE112" s="4"/>
      <c r="BT112" s="148" t="s">
        <v>88</v>
      </c>
      <c r="BV112" s="148" t="s">
        <v>78</v>
      </c>
      <c r="BW112" s="148" t="s">
        <v>128</v>
      </c>
      <c r="BX112" s="148" t="s">
        <v>126</v>
      </c>
      <c r="CL112" s="148" t="s">
        <v>1</v>
      </c>
    </row>
    <row r="113" s="4" customFormat="1" ht="16.5" customHeight="1">
      <c r="A113" s="139" t="s">
        <v>85</v>
      </c>
      <c r="B113" s="77"/>
      <c r="C113" s="140"/>
      <c r="D113" s="140"/>
      <c r="E113" s="141" t="s">
        <v>90</v>
      </c>
      <c r="F113" s="141"/>
      <c r="G113" s="141"/>
      <c r="H113" s="141"/>
      <c r="I113" s="141"/>
      <c r="J113" s="140"/>
      <c r="K113" s="141" t="s">
        <v>129</v>
      </c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2">
        <f>'02 - SO-05.2  Žumpa'!J32</f>
        <v>0</v>
      </c>
      <c r="AH113" s="140"/>
      <c r="AI113" s="140"/>
      <c r="AJ113" s="140"/>
      <c r="AK113" s="140"/>
      <c r="AL113" s="140"/>
      <c r="AM113" s="140"/>
      <c r="AN113" s="142">
        <f>SUM(AG113,AT113)</f>
        <v>0</v>
      </c>
      <c r="AO113" s="140"/>
      <c r="AP113" s="140"/>
      <c r="AQ113" s="143" t="s">
        <v>87</v>
      </c>
      <c r="AR113" s="79"/>
      <c r="AS113" s="149">
        <v>0</v>
      </c>
      <c r="AT113" s="150">
        <f>ROUND(SUM(AV113:AW113),2)</f>
        <v>0</v>
      </c>
      <c r="AU113" s="151">
        <f>'02 - SO-05.2  Žumpa'!P126</f>
        <v>0</v>
      </c>
      <c r="AV113" s="150">
        <f>'02 - SO-05.2  Žumpa'!J35</f>
        <v>0</v>
      </c>
      <c r="AW113" s="150">
        <f>'02 - SO-05.2  Žumpa'!J36</f>
        <v>0</v>
      </c>
      <c r="AX113" s="150">
        <f>'02 - SO-05.2  Žumpa'!J37</f>
        <v>0</v>
      </c>
      <c r="AY113" s="150">
        <f>'02 - SO-05.2  Žumpa'!J38</f>
        <v>0</v>
      </c>
      <c r="AZ113" s="150">
        <f>'02 - SO-05.2  Žumpa'!F35</f>
        <v>0</v>
      </c>
      <c r="BA113" s="150">
        <f>'02 - SO-05.2  Žumpa'!F36</f>
        <v>0</v>
      </c>
      <c r="BB113" s="150">
        <f>'02 - SO-05.2  Žumpa'!F37</f>
        <v>0</v>
      </c>
      <c r="BC113" s="150">
        <f>'02 - SO-05.2  Žumpa'!F38</f>
        <v>0</v>
      </c>
      <c r="BD113" s="152">
        <f>'02 - SO-05.2  Žumpa'!F39</f>
        <v>0</v>
      </c>
      <c r="BE113" s="4"/>
      <c r="BT113" s="148" t="s">
        <v>88</v>
      </c>
      <c r="BV113" s="148" t="s">
        <v>78</v>
      </c>
      <c r="BW113" s="148" t="s">
        <v>130</v>
      </c>
      <c r="BX113" s="148" t="s">
        <v>126</v>
      </c>
      <c r="CL113" s="148" t="s">
        <v>1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7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po84nZ5o4xBMbeF7Iw8NIH1v9imEH0N8wCn/fCPxaktOyl0uSFcuQL9g6CaEVe281OwqDYI7/BOzeN484pQkdQ==" hashValue="O9w5MlJO3UpIr68+5VbRnex64f83UmyPIxn0YV2D4uWzjQn243vczplHZ+wGAvYUB4XIsRS+iT5rl+npaCs/kA==" algorithmName="SHA-512" password="CC35"/>
  <mergeCells count="114">
    <mergeCell ref="C92:G92"/>
    <mergeCell ref="D104:H104"/>
    <mergeCell ref="D95:H95"/>
    <mergeCell ref="E101:I101"/>
    <mergeCell ref="E98:I98"/>
    <mergeCell ref="E97:I97"/>
    <mergeCell ref="E100:I100"/>
    <mergeCell ref="E96:I96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L85:AJ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E109:I109"/>
    <mergeCell ref="K109:AF109"/>
    <mergeCell ref="E110:I110"/>
    <mergeCell ref="K110:AF110"/>
    <mergeCell ref="D111:H111"/>
    <mergeCell ref="J111:AF111"/>
    <mergeCell ref="E112:I112"/>
    <mergeCell ref="K112:AF112"/>
    <mergeCell ref="E113:I113"/>
    <mergeCell ref="K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6" location="'01 - SO-01.1  Búracie a p...'!C2" display="/"/>
    <hyperlink ref="A97" location="'02 - SO-01.2  Architektúr...'!C2" display="/"/>
    <hyperlink ref="A98" location="'03 - SO-01.3  Zdravotechnika'!C2" display="/"/>
    <hyperlink ref="A99" location="'04 - SO-01.4  Vykurovanie'!C2" display="/"/>
    <hyperlink ref="A100" location="'05 - SO-01.5  Elektroinšt...'!C2" display="/"/>
    <hyperlink ref="A101" location="'06 - SO-01.6  Uzemnenie a...'!C2" display="/"/>
    <hyperlink ref="A102" location="'07 - SO-01.7  Fotovoltick...'!C2" display="/"/>
    <hyperlink ref="A103" location="'08 - SO-01.8  Vzduchotech...'!C2" display="/"/>
    <hyperlink ref="A105" location="'01 - SO-03.1  Elektrická ...'!C2" display="/"/>
    <hyperlink ref="A106" location="'02 - SO-03.2  Vonkajšie r...'!C2" display="/"/>
    <hyperlink ref="A108" location="'01 - SO-04.1  Vonkajší do...'!C2" display="/"/>
    <hyperlink ref="A109" location="'02 - SO-04.2  Požiarny vo...'!C2" display="/"/>
    <hyperlink ref="A110" location="'03 - SO-04.3  Požiarna ná...'!C2" display="/"/>
    <hyperlink ref="A112" location="'01 - SO-05.1  Kanalizačná...'!C2" display="/"/>
    <hyperlink ref="A113" location="'02 - SO-05.2  Žum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135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ROUND(J127,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ROUND((SUM(BE127:BE206)),  2)</f>
        <v>0</v>
      </c>
      <c r="G35" s="172"/>
      <c r="H35" s="172"/>
      <c r="I35" s="173">
        <v>0.20000000000000001</v>
      </c>
      <c r="J35" s="171">
        <f>ROUND(((SUM(BE127:BE206))*I35),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ROUND((SUM(BF127:BF206)),  2)</f>
        <v>0</v>
      </c>
      <c r="G36" s="172"/>
      <c r="H36" s="172"/>
      <c r="I36" s="173">
        <v>0.20000000000000001</v>
      </c>
      <c r="J36" s="171">
        <f>ROUND(((SUM(BF127:BF206))*I36),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ROUND((SUM(BG127:BG206)),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ROUND((SUM(BH127:BH206)),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ROUND((SUM(BI127:BI206)),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SO-01.1  Búracie a prípravné práce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J127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J128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J129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143</v>
      </c>
      <c r="E101" s="207"/>
      <c r="F101" s="207"/>
      <c r="G101" s="207"/>
      <c r="H101" s="207"/>
      <c r="I101" s="207"/>
      <c r="J101" s="208">
        <f>J138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9"/>
      <c r="C102" s="200"/>
      <c r="D102" s="201" t="s">
        <v>144</v>
      </c>
      <c r="E102" s="202"/>
      <c r="F102" s="202"/>
      <c r="G102" s="202"/>
      <c r="H102" s="202"/>
      <c r="I102" s="202"/>
      <c r="J102" s="203">
        <f>J165</f>
        <v>0</v>
      </c>
      <c r="K102" s="200"/>
      <c r="L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5"/>
      <c r="C103" s="140"/>
      <c r="D103" s="206" t="s">
        <v>145</v>
      </c>
      <c r="E103" s="207"/>
      <c r="F103" s="207"/>
      <c r="G103" s="207"/>
      <c r="H103" s="207"/>
      <c r="I103" s="207"/>
      <c r="J103" s="208">
        <f>J166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146</v>
      </c>
      <c r="E104" s="207"/>
      <c r="F104" s="207"/>
      <c r="G104" s="207"/>
      <c r="H104" s="207"/>
      <c r="I104" s="207"/>
      <c r="J104" s="208">
        <f>J197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140"/>
      <c r="D105" s="206" t="s">
        <v>147</v>
      </c>
      <c r="E105" s="207"/>
      <c r="F105" s="207"/>
      <c r="G105" s="207"/>
      <c r="H105" s="207"/>
      <c r="I105" s="207"/>
      <c r="J105" s="208">
        <f>J203</f>
        <v>0</v>
      </c>
      <c r="K105" s="140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148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94" t="str">
        <f>E7</f>
        <v>Nízkokapacitné ubytovacie zariadenie - prestavba, prístavba a nadstavba vedľajšej stavby</v>
      </c>
      <c r="F115" s="33"/>
      <c r="G115" s="33"/>
      <c r="H115" s="33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23.25" customHeight="1">
      <c r="A117" s="39"/>
      <c r="B117" s="40"/>
      <c r="C117" s="41"/>
      <c r="D117" s="41"/>
      <c r="E117" s="194" t="s">
        <v>133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134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83" t="str">
        <f>E11</f>
        <v xml:space="preserve">01 - SO-01.1  Búracie a prípravné práce</v>
      </c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</v>
      </c>
      <c r="D121" s="41"/>
      <c r="E121" s="41"/>
      <c r="F121" s="28" t="str">
        <f>F14</f>
        <v>Okoč, Hlavná ulica č. 1780</v>
      </c>
      <c r="G121" s="41"/>
      <c r="H121" s="41"/>
      <c r="I121" s="33" t="s">
        <v>21</v>
      </c>
      <c r="J121" s="86" t="str">
        <f>IF(J14="","",J14)</f>
        <v>19. 7. 2023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23</v>
      </c>
      <c r="D123" s="41"/>
      <c r="E123" s="41"/>
      <c r="F123" s="28" t="str">
        <f>E17</f>
        <v>JUMA, s.r.o., Okoč</v>
      </c>
      <c r="G123" s="41"/>
      <c r="H123" s="41"/>
      <c r="I123" s="33" t="s">
        <v>29</v>
      </c>
      <c r="J123" s="37" t="str">
        <f>E23</f>
        <v>Ing. Attila Urbán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32</v>
      </c>
      <c r="J124" s="37" t="str">
        <f>E26</f>
        <v xml:space="preserve"> 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0"/>
      <c r="B126" s="211"/>
      <c r="C126" s="212" t="s">
        <v>149</v>
      </c>
      <c r="D126" s="213" t="s">
        <v>61</v>
      </c>
      <c r="E126" s="213" t="s">
        <v>57</v>
      </c>
      <c r="F126" s="213" t="s">
        <v>58</v>
      </c>
      <c r="G126" s="213" t="s">
        <v>150</v>
      </c>
      <c r="H126" s="213" t="s">
        <v>151</v>
      </c>
      <c r="I126" s="213" t="s">
        <v>152</v>
      </c>
      <c r="J126" s="214" t="s">
        <v>138</v>
      </c>
      <c r="K126" s="215" t="s">
        <v>153</v>
      </c>
      <c r="L126" s="216"/>
      <c r="M126" s="107" t="s">
        <v>1</v>
      </c>
      <c r="N126" s="108" t="s">
        <v>40</v>
      </c>
      <c r="O126" s="108" t="s">
        <v>154</v>
      </c>
      <c r="P126" s="108" t="s">
        <v>155</v>
      </c>
      <c r="Q126" s="108" t="s">
        <v>156</v>
      </c>
      <c r="R126" s="108" t="s">
        <v>157</v>
      </c>
      <c r="S126" s="108" t="s">
        <v>158</v>
      </c>
      <c r="T126" s="109" t="s">
        <v>159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9"/>
      <c r="B127" s="40"/>
      <c r="C127" s="114" t="s">
        <v>139</v>
      </c>
      <c r="D127" s="41"/>
      <c r="E127" s="41"/>
      <c r="F127" s="41"/>
      <c r="G127" s="41"/>
      <c r="H127" s="41"/>
      <c r="I127" s="41"/>
      <c r="J127" s="217">
        <f>BK127</f>
        <v>0</v>
      </c>
      <c r="K127" s="41"/>
      <c r="L127" s="45"/>
      <c r="M127" s="110"/>
      <c r="N127" s="218"/>
      <c r="O127" s="111"/>
      <c r="P127" s="219">
        <f>P128+P165</f>
        <v>0</v>
      </c>
      <c r="Q127" s="111"/>
      <c r="R127" s="219">
        <f>R128+R165</f>
        <v>0</v>
      </c>
      <c r="S127" s="111"/>
      <c r="T127" s="220">
        <f>T128+T165</f>
        <v>33.11983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140</v>
      </c>
      <c r="BK127" s="221">
        <f>BK128+BK165</f>
        <v>0</v>
      </c>
    </row>
    <row r="128" s="12" customFormat="1" ht="25.92" customHeight="1">
      <c r="A128" s="12"/>
      <c r="B128" s="222"/>
      <c r="C128" s="223"/>
      <c r="D128" s="224" t="s">
        <v>75</v>
      </c>
      <c r="E128" s="225" t="s">
        <v>160</v>
      </c>
      <c r="F128" s="225" t="s">
        <v>161</v>
      </c>
      <c r="G128" s="223"/>
      <c r="H128" s="223"/>
      <c r="I128" s="226"/>
      <c r="J128" s="227">
        <f>BK128</f>
        <v>0</v>
      </c>
      <c r="K128" s="223"/>
      <c r="L128" s="228"/>
      <c r="M128" s="229"/>
      <c r="N128" s="230"/>
      <c r="O128" s="230"/>
      <c r="P128" s="231">
        <f>P129+P138</f>
        <v>0</v>
      </c>
      <c r="Q128" s="230"/>
      <c r="R128" s="231">
        <f>R129+R138</f>
        <v>0</v>
      </c>
      <c r="S128" s="230"/>
      <c r="T128" s="232">
        <f>T129+T138</f>
        <v>23.314700000000002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3" t="s">
        <v>83</v>
      </c>
      <c r="AT128" s="234" t="s">
        <v>75</v>
      </c>
      <c r="AU128" s="234" t="s">
        <v>76</v>
      </c>
      <c r="AY128" s="233" t="s">
        <v>162</v>
      </c>
      <c r="BK128" s="235">
        <f>BK129+BK138</f>
        <v>0</v>
      </c>
    </row>
    <row r="129" s="12" customFormat="1" ht="22.8" customHeight="1">
      <c r="A129" s="12"/>
      <c r="B129" s="222"/>
      <c r="C129" s="223"/>
      <c r="D129" s="224" t="s">
        <v>75</v>
      </c>
      <c r="E129" s="236" t="s">
        <v>83</v>
      </c>
      <c r="F129" s="236" t="s">
        <v>163</v>
      </c>
      <c r="G129" s="223"/>
      <c r="H129" s="223"/>
      <c r="I129" s="226"/>
      <c r="J129" s="237">
        <f>BK129</f>
        <v>0</v>
      </c>
      <c r="K129" s="223"/>
      <c r="L129" s="228"/>
      <c r="M129" s="229"/>
      <c r="N129" s="230"/>
      <c r="O129" s="230"/>
      <c r="P129" s="231">
        <f>SUM(P130:P137)</f>
        <v>0</v>
      </c>
      <c r="Q129" s="230"/>
      <c r="R129" s="231">
        <f>SUM(R130:R137)</f>
        <v>0</v>
      </c>
      <c r="S129" s="230"/>
      <c r="T129" s="23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3" t="s">
        <v>83</v>
      </c>
      <c r="AT129" s="234" t="s">
        <v>75</v>
      </c>
      <c r="AU129" s="234" t="s">
        <v>83</v>
      </c>
      <c r="AY129" s="233" t="s">
        <v>162</v>
      </c>
      <c r="BK129" s="235">
        <f>SUM(BK130:BK137)</f>
        <v>0</v>
      </c>
    </row>
    <row r="130" s="2" customFormat="1" ht="24.15" customHeight="1">
      <c r="A130" s="39"/>
      <c r="B130" s="40"/>
      <c r="C130" s="238" t="s">
        <v>83</v>
      </c>
      <c r="D130" s="238" t="s">
        <v>164</v>
      </c>
      <c r="E130" s="239" t="s">
        <v>165</v>
      </c>
      <c r="F130" s="240" t="s">
        <v>166</v>
      </c>
      <c r="G130" s="241" t="s">
        <v>167</v>
      </c>
      <c r="H130" s="242">
        <v>5.7999999999999998</v>
      </c>
      <c r="I130" s="243"/>
      <c r="J130" s="244">
        <f>ROUND(I130*H130,2)</f>
        <v>0</v>
      </c>
      <c r="K130" s="245"/>
      <c r="L130" s="45"/>
      <c r="M130" s="246" t="s">
        <v>1</v>
      </c>
      <c r="N130" s="247" t="s">
        <v>42</v>
      </c>
      <c r="O130" s="98"/>
      <c r="P130" s="248">
        <f>O130*H130</f>
        <v>0</v>
      </c>
      <c r="Q130" s="248">
        <v>0</v>
      </c>
      <c r="R130" s="248">
        <f>Q130*H130</f>
        <v>0</v>
      </c>
      <c r="S130" s="248">
        <v>0</v>
      </c>
      <c r="T130" s="24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0" t="s">
        <v>168</v>
      </c>
      <c r="AT130" s="250" t="s">
        <v>164</v>
      </c>
      <c r="AU130" s="250" t="s">
        <v>88</v>
      </c>
      <c r="AY130" s="18" t="s">
        <v>162</v>
      </c>
      <c r="BE130" s="251">
        <f>IF(N130="základná",J130,0)</f>
        <v>0</v>
      </c>
      <c r="BF130" s="251">
        <f>IF(N130="znížená",J130,0)</f>
        <v>0</v>
      </c>
      <c r="BG130" s="251">
        <f>IF(N130="zákl. prenesená",J130,0)</f>
        <v>0</v>
      </c>
      <c r="BH130" s="251">
        <f>IF(N130="zníž. prenesená",J130,0)</f>
        <v>0</v>
      </c>
      <c r="BI130" s="251">
        <f>IF(N130="nulová",J130,0)</f>
        <v>0</v>
      </c>
      <c r="BJ130" s="18" t="s">
        <v>88</v>
      </c>
      <c r="BK130" s="251">
        <f>ROUND(I130*H130,2)</f>
        <v>0</v>
      </c>
      <c r="BL130" s="18" t="s">
        <v>168</v>
      </c>
      <c r="BM130" s="250" t="s">
        <v>169</v>
      </c>
    </row>
    <row r="131" s="13" customFormat="1">
      <c r="A131" s="13"/>
      <c r="B131" s="252"/>
      <c r="C131" s="253"/>
      <c r="D131" s="254" t="s">
        <v>170</v>
      </c>
      <c r="E131" s="255" t="s">
        <v>1</v>
      </c>
      <c r="F131" s="256" t="s">
        <v>171</v>
      </c>
      <c r="G131" s="253"/>
      <c r="H131" s="257">
        <v>5.8070000000000004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170</v>
      </c>
      <c r="AU131" s="263" t="s">
        <v>88</v>
      </c>
      <c r="AV131" s="13" t="s">
        <v>88</v>
      </c>
      <c r="AW131" s="13" t="s">
        <v>31</v>
      </c>
      <c r="AX131" s="13" t="s">
        <v>76</v>
      </c>
      <c r="AY131" s="263" t="s">
        <v>162</v>
      </c>
    </row>
    <row r="132" s="13" customFormat="1">
      <c r="A132" s="13"/>
      <c r="B132" s="252"/>
      <c r="C132" s="253"/>
      <c r="D132" s="254" t="s">
        <v>170</v>
      </c>
      <c r="E132" s="255" t="s">
        <v>1</v>
      </c>
      <c r="F132" s="256" t="s">
        <v>172</v>
      </c>
      <c r="G132" s="253"/>
      <c r="H132" s="257">
        <v>-0.0070000000000000001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170</v>
      </c>
      <c r="AU132" s="263" t="s">
        <v>88</v>
      </c>
      <c r="AV132" s="13" t="s">
        <v>88</v>
      </c>
      <c r="AW132" s="13" t="s">
        <v>31</v>
      </c>
      <c r="AX132" s="13" t="s">
        <v>76</v>
      </c>
      <c r="AY132" s="263" t="s">
        <v>162</v>
      </c>
    </row>
    <row r="133" s="14" customFormat="1">
      <c r="A133" s="14"/>
      <c r="B133" s="264"/>
      <c r="C133" s="265"/>
      <c r="D133" s="254" t="s">
        <v>170</v>
      </c>
      <c r="E133" s="266" t="s">
        <v>1</v>
      </c>
      <c r="F133" s="267" t="s">
        <v>173</v>
      </c>
      <c r="G133" s="265"/>
      <c r="H133" s="268">
        <v>5.8000000000000007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4" t="s">
        <v>170</v>
      </c>
      <c r="AU133" s="274" t="s">
        <v>88</v>
      </c>
      <c r="AV133" s="14" t="s">
        <v>168</v>
      </c>
      <c r="AW133" s="14" t="s">
        <v>31</v>
      </c>
      <c r="AX133" s="14" t="s">
        <v>83</v>
      </c>
      <c r="AY133" s="274" t="s">
        <v>162</v>
      </c>
    </row>
    <row r="134" s="2" customFormat="1" ht="33" customHeight="1">
      <c r="A134" s="39"/>
      <c r="B134" s="40"/>
      <c r="C134" s="238" t="s">
        <v>88</v>
      </c>
      <c r="D134" s="238" t="s">
        <v>164</v>
      </c>
      <c r="E134" s="239" t="s">
        <v>174</v>
      </c>
      <c r="F134" s="240" t="s">
        <v>175</v>
      </c>
      <c r="G134" s="241" t="s">
        <v>167</v>
      </c>
      <c r="H134" s="242">
        <v>5.7999999999999998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168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168</v>
      </c>
      <c r="BM134" s="250" t="s">
        <v>176</v>
      </c>
    </row>
    <row r="135" s="2" customFormat="1" ht="16.5" customHeight="1">
      <c r="A135" s="39"/>
      <c r="B135" s="40"/>
      <c r="C135" s="238" t="s">
        <v>177</v>
      </c>
      <c r="D135" s="238" t="s">
        <v>164</v>
      </c>
      <c r="E135" s="239" t="s">
        <v>178</v>
      </c>
      <c r="F135" s="240" t="s">
        <v>179</v>
      </c>
      <c r="G135" s="241" t="s">
        <v>167</v>
      </c>
      <c r="H135" s="242">
        <v>5.7999999999999998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168</v>
      </c>
      <c r="AT135" s="250" t="s">
        <v>164</v>
      </c>
      <c r="AU135" s="250" t="s">
        <v>88</v>
      </c>
      <c r="AY135" s="18" t="s">
        <v>162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168</v>
      </c>
      <c r="BM135" s="250" t="s">
        <v>180</v>
      </c>
    </row>
    <row r="136" s="2" customFormat="1" ht="16.5" customHeight="1">
      <c r="A136" s="39"/>
      <c r="B136" s="40"/>
      <c r="C136" s="238" t="s">
        <v>168</v>
      </c>
      <c r="D136" s="238" t="s">
        <v>164</v>
      </c>
      <c r="E136" s="239" t="s">
        <v>181</v>
      </c>
      <c r="F136" s="240" t="s">
        <v>182</v>
      </c>
      <c r="G136" s="241" t="s">
        <v>183</v>
      </c>
      <c r="H136" s="242">
        <v>10.44</v>
      </c>
      <c r="I136" s="243"/>
      <c r="J136" s="244">
        <f>ROUND(I136*H136,2)</f>
        <v>0</v>
      </c>
      <c r="K136" s="245"/>
      <c r="L136" s="45"/>
      <c r="M136" s="246" t="s">
        <v>1</v>
      </c>
      <c r="N136" s="247" t="s">
        <v>42</v>
      </c>
      <c r="O136" s="98"/>
      <c r="P136" s="248">
        <f>O136*H136</f>
        <v>0</v>
      </c>
      <c r="Q136" s="248">
        <v>0</v>
      </c>
      <c r="R136" s="248">
        <f>Q136*H136</f>
        <v>0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168</v>
      </c>
      <c r="AT136" s="250" t="s">
        <v>164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168</v>
      </c>
      <c r="BM136" s="250" t="s">
        <v>184</v>
      </c>
    </row>
    <row r="137" s="13" customFormat="1">
      <c r="A137" s="13"/>
      <c r="B137" s="252"/>
      <c r="C137" s="253"/>
      <c r="D137" s="254" t="s">
        <v>170</v>
      </c>
      <c r="E137" s="255" t="s">
        <v>1</v>
      </c>
      <c r="F137" s="256" t="s">
        <v>185</v>
      </c>
      <c r="G137" s="253"/>
      <c r="H137" s="257">
        <v>10.44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170</v>
      </c>
      <c r="AU137" s="263" t="s">
        <v>88</v>
      </c>
      <c r="AV137" s="13" t="s">
        <v>88</v>
      </c>
      <c r="AW137" s="13" t="s">
        <v>31</v>
      </c>
      <c r="AX137" s="13" t="s">
        <v>83</v>
      </c>
      <c r="AY137" s="263" t="s">
        <v>162</v>
      </c>
    </row>
    <row r="138" s="12" customFormat="1" ht="22.8" customHeight="1">
      <c r="A138" s="12"/>
      <c r="B138" s="222"/>
      <c r="C138" s="223"/>
      <c r="D138" s="224" t="s">
        <v>75</v>
      </c>
      <c r="E138" s="236" t="s">
        <v>186</v>
      </c>
      <c r="F138" s="236" t="s">
        <v>187</v>
      </c>
      <c r="G138" s="223"/>
      <c r="H138" s="223"/>
      <c r="I138" s="226"/>
      <c r="J138" s="237">
        <f>BK138</f>
        <v>0</v>
      </c>
      <c r="K138" s="223"/>
      <c r="L138" s="228"/>
      <c r="M138" s="229"/>
      <c r="N138" s="230"/>
      <c r="O138" s="230"/>
      <c r="P138" s="231">
        <f>SUM(P139:P164)</f>
        <v>0</v>
      </c>
      <c r="Q138" s="230"/>
      <c r="R138" s="231">
        <f>SUM(R139:R164)</f>
        <v>0</v>
      </c>
      <c r="S138" s="230"/>
      <c r="T138" s="232">
        <f>SUM(T139:T164)</f>
        <v>23.314700000000002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3" t="s">
        <v>83</v>
      </c>
      <c r="AT138" s="234" t="s">
        <v>75</v>
      </c>
      <c r="AU138" s="234" t="s">
        <v>83</v>
      </c>
      <c r="AY138" s="233" t="s">
        <v>162</v>
      </c>
      <c r="BK138" s="235">
        <f>SUM(BK139:BK164)</f>
        <v>0</v>
      </c>
    </row>
    <row r="139" s="2" customFormat="1" ht="44.25" customHeight="1">
      <c r="A139" s="39"/>
      <c r="B139" s="40"/>
      <c r="C139" s="238" t="s">
        <v>188</v>
      </c>
      <c r="D139" s="238" t="s">
        <v>164</v>
      </c>
      <c r="E139" s="239" t="s">
        <v>189</v>
      </c>
      <c r="F139" s="240" t="s">
        <v>190</v>
      </c>
      <c r="G139" s="241" t="s">
        <v>167</v>
      </c>
      <c r="H139" s="242">
        <v>5.9000000000000004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1.905</v>
      </c>
      <c r="T139" s="249">
        <f>S139*H139</f>
        <v>11.239500000000001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191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192</v>
      </c>
      <c r="G140" s="253"/>
      <c r="H140" s="257">
        <v>5.9249999999999998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162</v>
      </c>
    </row>
    <row r="141" s="13" customFormat="1">
      <c r="A141" s="13"/>
      <c r="B141" s="252"/>
      <c r="C141" s="253"/>
      <c r="D141" s="254" t="s">
        <v>170</v>
      </c>
      <c r="E141" s="255" t="s">
        <v>1</v>
      </c>
      <c r="F141" s="256" t="s">
        <v>193</v>
      </c>
      <c r="G141" s="253"/>
      <c r="H141" s="257">
        <v>-0.025000000000000001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170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162</v>
      </c>
    </row>
    <row r="142" s="14" customFormat="1">
      <c r="A142" s="14"/>
      <c r="B142" s="264"/>
      <c r="C142" s="265"/>
      <c r="D142" s="254" t="s">
        <v>170</v>
      </c>
      <c r="E142" s="266" t="s">
        <v>1</v>
      </c>
      <c r="F142" s="267" t="s">
        <v>173</v>
      </c>
      <c r="G142" s="265"/>
      <c r="H142" s="268">
        <v>5.8999999999999995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170</v>
      </c>
      <c r="AU142" s="274" t="s">
        <v>88</v>
      </c>
      <c r="AV142" s="14" t="s">
        <v>168</v>
      </c>
      <c r="AW142" s="14" t="s">
        <v>31</v>
      </c>
      <c r="AX142" s="14" t="s">
        <v>83</v>
      </c>
      <c r="AY142" s="274" t="s">
        <v>162</v>
      </c>
    </row>
    <row r="143" s="2" customFormat="1" ht="37.8" customHeight="1">
      <c r="A143" s="39"/>
      <c r="B143" s="40"/>
      <c r="C143" s="238" t="s">
        <v>194</v>
      </c>
      <c r="D143" s="238" t="s">
        <v>164</v>
      </c>
      <c r="E143" s="239" t="s">
        <v>195</v>
      </c>
      <c r="F143" s="240" t="s">
        <v>196</v>
      </c>
      <c r="G143" s="241" t="s">
        <v>167</v>
      </c>
      <c r="H143" s="242">
        <v>4.9000000000000004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2.2000000000000002</v>
      </c>
      <c r="T143" s="249">
        <f>S143*H143</f>
        <v>10.780000000000001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168</v>
      </c>
      <c r="AT143" s="250" t="s">
        <v>164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168</v>
      </c>
      <c r="BM143" s="250" t="s">
        <v>197</v>
      </c>
    </row>
    <row r="144" s="13" customFormat="1">
      <c r="A144" s="13"/>
      <c r="B144" s="252"/>
      <c r="C144" s="253"/>
      <c r="D144" s="254" t="s">
        <v>170</v>
      </c>
      <c r="E144" s="255" t="s">
        <v>1</v>
      </c>
      <c r="F144" s="256" t="s">
        <v>198</v>
      </c>
      <c r="G144" s="253"/>
      <c r="H144" s="257">
        <v>4.8840000000000003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170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162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199</v>
      </c>
      <c r="G145" s="253"/>
      <c r="H145" s="257">
        <v>0.016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162</v>
      </c>
    </row>
    <row r="146" s="14" customFormat="1">
      <c r="A146" s="14"/>
      <c r="B146" s="264"/>
      <c r="C146" s="265"/>
      <c r="D146" s="254" t="s">
        <v>170</v>
      </c>
      <c r="E146" s="266" t="s">
        <v>1</v>
      </c>
      <c r="F146" s="267" t="s">
        <v>173</v>
      </c>
      <c r="G146" s="265"/>
      <c r="H146" s="268">
        <v>4.9000000000000004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170</v>
      </c>
      <c r="AU146" s="274" t="s">
        <v>88</v>
      </c>
      <c r="AV146" s="14" t="s">
        <v>168</v>
      </c>
      <c r="AW146" s="14" t="s">
        <v>31</v>
      </c>
      <c r="AX146" s="14" t="s">
        <v>83</v>
      </c>
      <c r="AY146" s="274" t="s">
        <v>162</v>
      </c>
    </row>
    <row r="147" s="2" customFormat="1" ht="24.15" customHeight="1">
      <c r="A147" s="39"/>
      <c r="B147" s="40"/>
      <c r="C147" s="238" t="s">
        <v>200</v>
      </c>
      <c r="D147" s="238" t="s">
        <v>164</v>
      </c>
      <c r="E147" s="239" t="s">
        <v>201</v>
      </c>
      <c r="F147" s="240" t="s">
        <v>202</v>
      </c>
      <c r="G147" s="241" t="s">
        <v>203</v>
      </c>
      <c r="H147" s="242">
        <v>13</v>
      </c>
      <c r="I147" s="243"/>
      <c r="J147" s="244">
        <f>ROUND(I147*H147,2)</f>
        <v>0</v>
      </c>
      <c r="K147" s="245"/>
      <c r="L147" s="45"/>
      <c r="M147" s="246" t="s">
        <v>1</v>
      </c>
      <c r="N147" s="247" t="s">
        <v>42</v>
      </c>
      <c r="O147" s="98"/>
      <c r="P147" s="248">
        <f>O147*H147</f>
        <v>0</v>
      </c>
      <c r="Q147" s="248">
        <v>0</v>
      </c>
      <c r="R147" s="248">
        <f>Q147*H147</f>
        <v>0</v>
      </c>
      <c r="S147" s="248">
        <v>0.012</v>
      </c>
      <c r="T147" s="249">
        <f>S147*H147</f>
        <v>0.156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168</v>
      </c>
      <c r="AT147" s="250" t="s">
        <v>164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168</v>
      </c>
      <c r="BM147" s="250" t="s">
        <v>204</v>
      </c>
    </row>
    <row r="148" s="2" customFormat="1" ht="21.75" customHeight="1">
      <c r="A148" s="39"/>
      <c r="B148" s="40"/>
      <c r="C148" s="238" t="s">
        <v>205</v>
      </c>
      <c r="D148" s="238" t="s">
        <v>164</v>
      </c>
      <c r="E148" s="239" t="s">
        <v>206</v>
      </c>
      <c r="F148" s="240" t="s">
        <v>207</v>
      </c>
      <c r="G148" s="241" t="s">
        <v>208</v>
      </c>
      <c r="H148" s="242">
        <v>52.100000000000001</v>
      </c>
      <c r="I148" s="243"/>
      <c r="J148" s="244">
        <f>ROUND(I148*H148,2)</f>
        <v>0</v>
      </c>
      <c r="K148" s="245"/>
      <c r="L148" s="45"/>
      <c r="M148" s="246" t="s">
        <v>1</v>
      </c>
      <c r="N148" s="247" t="s">
        <v>42</v>
      </c>
      <c r="O148" s="98"/>
      <c r="P148" s="248">
        <f>O148*H148</f>
        <v>0</v>
      </c>
      <c r="Q148" s="248">
        <v>0</v>
      </c>
      <c r="R148" s="248">
        <f>Q148*H148</f>
        <v>0</v>
      </c>
      <c r="S148" s="248">
        <v>0.0080000000000000002</v>
      </c>
      <c r="T148" s="249">
        <f>S148*H148</f>
        <v>0.4168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0" t="s">
        <v>168</v>
      </c>
      <c r="AT148" s="250" t="s">
        <v>164</v>
      </c>
      <c r="AU148" s="250" t="s">
        <v>88</v>
      </c>
      <c r="AY148" s="18" t="s">
        <v>162</v>
      </c>
      <c r="BE148" s="251">
        <f>IF(N148="základná",J148,0)</f>
        <v>0</v>
      </c>
      <c r="BF148" s="251">
        <f>IF(N148="znížená",J148,0)</f>
        <v>0</v>
      </c>
      <c r="BG148" s="251">
        <f>IF(N148="zákl. prenesená",J148,0)</f>
        <v>0</v>
      </c>
      <c r="BH148" s="251">
        <f>IF(N148="zníž. prenesená",J148,0)</f>
        <v>0</v>
      </c>
      <c r="BI148" s="251">
        <f>IF(N148="nulová",J148,0)</f>
        <v>0</v>
      </c>
      <c r="BJ148" s="18" t="s">
        <v>88</v>
      </c>
      <c r="BK148" s="251">
        <f>ROUND(I148*H148,2)</f>
        <v>0</v>
      </c>
      <c r="BL148" s="18" t="s">
        <v>168</v>
      </c>
      <c r="BM148" s="250" t="s">
        <v>209</v>
      </c>
    </row>
    <row r="149" s="13" customFormat="1">
      <c r="A149" s="13"/>
      <c r="B149" s="252"/>
      <c r="C149" s="253"/>
      <c r="D149" s="254" t="s">
        <v>170</v>
      </c>
      <c r="E149" s="255" t="s">
        <v>1</v>
      </c>
      <c r="F149" s="256" t="s">
        <v>210</v>
      </c>
      <c r="G149" s="253"/>
      <c r="H149" s="257">
        <v>48.600000000000001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170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162</v>
      </c>
    </row>
    <row r="150" s="13" customFormat="1">
      <c r="A150" s="13"/>
      <c r="B150" s="252"/>
      <c r="C150" s="253"/>
      <c r="D150" s="254" t="s">
        <v>170</v>
      </c>
      <c r="E150" s="255" t="s">
        <v>1</v>
      </c>
      <c r="F150" s="256" t="s">
        <v>211</v>
      </c>
      <c r="G150" s="253"/>
      <c r="H150" s="257">
        <v>3.5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170</v>
      </c>
      <c r="AU150" s="263" t="s">
        <v>88</v>
      </c>
      <c r="AV150" s="13" t="s">
        <v>88</v>
      </c>
      <c r="AW150" s="13" t="s">
        <v>31</v>
      </c>
      <c r="AX150" s="13" t="s">
        <v>76</v>
      </c>
      <c r="AY150" s="263" t="s">
        <v>162</v>
      </c>
    </row>
    <row r="151" s="14" customFormat="1">
      <c r="A151" s="14"/>
      <c r="B151" s="264"/>
      <c r="C151" s="265"/>
      <c r="D151" s="254" t="s">
        <v>170</v>
      </c>
      <c r="E151" s="266" t="s">
        <v>1</v>
      </c>
      <c r="F151" s="267" t="s">
        <v>173</v>
      </c>
      <c r="G151" s="265"/>
      <c r="H151" s="268">
        <v>52.100000000000001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4" t="s">
        <v>170</v>
      </c>
      <c r="AU151" s="274" t="s">
        <v>88</v>
      </c>
      <c r="AV151" s="14" t="s">
        <v>168</v>
      </c>
      <c r="AW151" s="14" t="s">
        <v>31</v>
      </c>
      <c r="AX151" s="14" t="s">
        <v>83</v>
      </c>
      <c r="AY151" s="274" t="s">
        <v>162</v>
      </c>
    </row>
    <row r="152" s="2" customFormat="1" ht="24.15" customHeight="1">
      <c r="A152" s="39"/>
      <c r="B152" s="40"/>
      <c r="C152" s="238" t="s">
        <v>186</v>
      </c>
      <c r="D152" s="238" t="s">
        <v>164</v>
      </c>
      <c r="E152" s="239" t="s">
        <v>212</v>
      </c>
      <c r="F152" s="240" t="s">
        <v>213</v>
      </c>
      <c r="G152" s="241" t="s">
        <v>208</v>
      </c>
      <c r="H152" s="242">
        <v>25.699999999999999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0.012</v>
      </c>
      <c r="T152" s="249">
        <f>S152*H152</f>
        <v>0.30840000000000001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168</v>
      </c>
      <c r="AT152" s="250" t="s">
        <v>164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168</v>
      </c>
      <c r="BM152" s="250" t="s">
        <v>214</v>
      </c>
    </row>
    <row r="153" s="13" customFormat="1">
      <c r="A153" s="13"/>
      <c r="B153" s="252"/>
      <c r="C153" s="253"/>
      <c r="D153" s="254" t="s">
        <v>170</v>
      </c>
      <c r="E153" s="255" t="s">
        <v>1</v>
      </c>
      <c r="F153" s="256" t="s">
        <v>215</v>
      </c>
      <c r="G153" s="253"/>
      <c r="H153" s="257">
        <v>5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170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162</v>
      </c>
    </row>
    <row r="154" s="13" customFormat="1">
      <c r="A154" s="13"/>
      <c r="B154" s="252"/>
      <c r="C154" s="253"/>
      <c r="D154" s="254" t="s">
        <v>170</v>
      </c>
      <c r="E154" s="255" t="s">
        <v>1</v>
      </c>
      <c r="F154" s="256" t="s">
        <v>216</v>
      </c>
      <c r="G154" s="253"/>
      <c r="H154" s="257">
        <v>6.8499999999999996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170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162</v>
      </c>
    </row>
    <row r="155" s="13" customFormat="1">
      <c r="A155" s="13"/>
      <c r="B155" s="252"/>
      <c r="C155" s="253"/>
      <c r="D155" s="254" t="s">
        <v>170</v>
      </c>
      <c r="E155" s="255" t="s">
        <v>1</v>
      </c>
      <c r="F155" s="256" t="s">
        <v>217</v>
      </c>
      <c r="G155" s="253"/>
      <c r="H155" s="257">
        <v>13.800000000000001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170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162</v>
      </c>
    </row>
    <row r="156" s="15" customFormat="1">
      <c r="A156" s="15"/>
      <c r="B156" s="275"/>
      <c r="C156" s="276"/>
      <c r="D156" s="254" t="s">
        <v>170</v>
      </c>
      <c r="E156" s="277" t="s">
        <v>1</v>
      </c>
      <c r="F156" s="278" t="s">
        <v>218</v>
      </c>
      <c r="G156" s="276"/>
      <c r="H156" s="279">
        <v>25.649999999999999</v>
      </c>
      <c r="I156" s="280"/>
      <c r="J156" s="276"/>
      <c r="K156" s="276"/>
      <c r="L156" s="281"/>
      <c r="M156" s="282"/>
      <c r="N156" s="283"/>
      <c r="O156" s="283"/>
      <c r="P156" s="283"/>
      <c r="Q156" s="283"/>
      <c r="R156" s="283"/>
      <c r="S156" s="283"/>
      <c r="T156" s="28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5" t="s">
        <v>170</v>
      </c>
      <c r="AU156" s="285" t="s">
        <v>88</v>
      </c>
      <c r="AV156" s="15" t="s">
        <v>177</v>
      </c>
      <c r="AW156" s="15" t="s">
        <v>31</v>
      </c>
      <c r="AX156" s="15" t="s">
        <v>76</v>
      </c>
      <c r="AY156" s="285" t="s">
        <v>162</v>
      </c>
    </row>
    <row r="157" s="13" customFormat="1">
      <c r="A157" s="13"/>
      <c r="B157" s="252"/>
      <c r="C157" s="253"/>
      <c r="D157" s="254" t="s">
        <v>170</v>
      </c>
      <c r="E157" s="255" t="s">
        <v>1</v>
      </c>
      <c r="F157" s="256" t="s">
        <v>219</v>
      </c>
      <c r="G157" s="253"/>
      <c r="H157" s="257">
        <v>0.050000000000000003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170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162</v>
      </c>
    </row>
    <row r="158" s="14" customFormat="1">
      <c r="A158" s="14"/>
      <c r="B158" s="264"/>
      <c r="C158" s="265"/>
      <c r="D158" s="254" t="s">
        <v>170</v>
      </c>
      <c r="E158" s="266" t="s">
        <v>1</v>
      </c>
      <c r="F158" s="267" t="s">
        <v>173</v>
      </c>
      <c r="G158" s="265"/>
      <c r="H158" s="268">
        <v>25.699999999999999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170</v>
      </c>
      <c r="AU158" s="274" t="s">
        <v>88</v>
      </c>
      <c r="AV158" s="14" t="s">
        <v>168</v>
      </c>
      <c r="AW158" s="14" t="s">
        <v>31</v>
      </c>
      <c r="AX158" s="14" t="s">
        <v>83</v>
      </c>
      <c r="AY158" s="274" t="s">
        <v>162</v>
      </c>
    </row>
    <row r="159" s="2" customFormat="1" ht="24.15" customHeight="1">
      <c r="A159" s="39"/>
      <c r="B159" s="40"/>
      <c r="C159" s="238" t="s">
        <v>220</v>
      </c>
      <c r="D159" s="238" t="s">
        <v>164</v>
      </c>
      <c r="E159" s="239" t="s">
        <v>221</v>
      </c>
      <c r="F159" s="240" t="s">
        <v>222</v>
      </c>
      <c r="G159" s="241" t="s">
        <v>203</v>
      </c>
      <c r="H159" s="242">
        <v>1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0</v>
      </c>
      <c r="R159" s="248">
        <f>Q159*H159</f>
        <v>0</v>
      </c>
      <c r="S159" s="248">
        <v>0.024</v>
      </c>
      <c r="T159" s="249">
        <f>S159*H159</f>
        <v>0.024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168</v>
      </c>
      <c r="AT159" s="250" t="s">
        <v>164</v>
      </c>
      <c r="AU159" s="250" t="s">
        <v>88</v>
      </c>
      <c r="AY159" s="18" t="s">
        <v>162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168</v>
      </c>
      <c r="BM159" s="250" t="s">
        <v>223</v>
      </c>
    </row>
    <row r="160" s="2" customFormat="1" ht="24.15" customHeight="1">
      <c r="A160" s="39"/>
      <c r="B160" s="40"/>
      <c r="C160" s="238" t="s">
        <v>224</v>
      </c>
      <c r="D160" s="238" t="s">
        <v>164</v>
      </c>
      <c r="E160" s="239" t="s">
        <v>225</v>
      </c>
      <c r="F160" s="240" t="s">
        <v>226</v>
      </c>
      <c r="G160" s="241" t="s">
        <v>203</v>
      </c>
      <c r="H160" s="242">
        <v>6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0.065000000000000002</v>
      </c>
      <c r="T160" s="249">
        <f>S160*H160</f>
        <v>0.39000000000000001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168</v>
      </c>
      <c r="AT160" s="250" t="s">
        <v>164</v>
      </c>
      <c r="AU160" s="250" t="s">
        <v>88</v>
      </c>
      <c r="AY160" s="18" t="s">
        <v>162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168</v>
      </c>
      <c r="BM160" s="250" t="s">
        <v>227</v>
      </c>
    </row>
    <row r="161" s="2" customFormat="1" ht="21.75" customHeight="1">
      <c r="A161" s="39"/>
      <c r="B161" s="40"/>
      <c r="C161" s="238" t="s">
        <v>228</v>
      </c>
      <c r="D161" s="238" t="s">
        <v>164</v>
      </c>
      <c r="E161" s="239" t="s">
        <v>229</v>
      </c>
      <c r="F161" s="240" t="s">
        <v>230</v>
      </c>
      <c r="G161" s="241" t="s">
        <v>183</v>
      </c>
      <c r="H161" s="242">
        <v>33.119999999999997</v>
      </c>
      <c r="I161" s="243"/>
      <c r="J161" s="244">
        <f>ROUND(I161*H161,2)</f>
        <v>0</v>
      </c>
      <c r="K161" s="245"/>
      <c r="L161" s="45"/>
      <c r="M161" s="246" t="s">
        <v>1</v>
      </c>
      <c r="N161" s="247" t="s">
        <v>42</v>
      </c>
      <c r="O161" s="98"/>
      <c r="P161" s="248">
        <f>O161*H161</f>
        <v>0</v>
      </c>
      <c r="Q161" s="248">
        <v>0</v>
      </c>
      <c r="R161" s="248">
        <f>Q161*H161</f>
        <v>0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168</v>
      </c>
      <c r="AT161" s="250" t="s">
        <v>164</v>
      </c>
      <c r="AU161" s="250" t="s">
        <v>88</v>
      </c>
      <c r="AY161" s="18" t="s">
        <v>162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168</v>
      </c>
      <c r="BM161" s="250" t="s">
        <v>231</v>
      </c>
    </row>
    <row r="162" s="2" customFormat="1" ht="24.15" customHeight="1">
      <c r="A162" s="39"/>
      <c r="B162" s="40"/>
      <c r="C162" s="238" t="s">
        <v>232</v>
      </c>
      <c r="D162" s="238" t="s">
        <v>164</v>
      </c>
      <c r="E162" s="239" t="s">
        <v>233</v>
      </c>
      <c r="F162" s="240" t="s">
        <v>234</v>
      </c>
      <c r="G162" s="241" t="s">
        <v>183</v>
      </c>
      <c r="H162" s="242">
        <v>298.07999999999998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</v>
      </c>
      <c r="R162" s="248">
        <f>Q162*H162</f>
        <v>0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168</v>
      </c>
      <c r="AT162" s="250" t="s">
        <v>164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168</v>
      </c>
      <c r="BM162" s="250" t="s">
        <v>235</v>
      </c>
    </row>
    <row r="163" s="13" customFormat="1">
      <c r="A163" s="13"/>
      <c r="B163" s="252"/>
      <c r="C163" s="253"/>
      <c r="D163" s="254" t="s">
        <v>170</v>
      </c>
      <c r="E163" s="253"/>
      <c r="F163" s="256" t="s">
        <v>236</v>
      </c>
      <c r="G163" s="253"/>
      <c r="H163" s="257">
        <v>298.07999999999998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170</v>
      </c>
      <c r="AU163" s="263" t="s">
        <v>88</v>
      </c>
      <c r="AV163" s="13" t="s">
        <v>88</v>
      </c>
      <c r="AW163" s="13" t="s">
        <v>4</v>
      </c>
      <c r="AX163" s="13" t="s">
        <v>83</v>
      </c>
      <c r="AY163" s="263" t="s">
        <v>162</v>
      </c>
    </row>
    <row r="164" s="2" customFormat="1" ht="24.15" customHeight="1">
      <c r="A164" s="39"/>
      <c r="B164" s="40"/>
      <c r="C164" s="238" t="s">
        <v>237</v>
      </c>
      <c r="D164" s="238" t="s">
        <v>164</v>
      </c>
      <c r="E164" s="239" t="s">
        <v>238</v>
      </c>
      <c r="F164" s="240" t="s">
        <v>239</v>
      </c>
      <c r="G164" s="241" t="s">
        <v>183</v>
      </c>
      <c r="H164" s="242">
        <v>33.119999999999997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168</v>
      </c>
      <c r="AT164" s="250" t="s">
        <v>164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168</v>
      </c>
      <c r="BM164" s="250" t="s">
        <v>240</v>
      </c>
    </row>
    <row r="165" s="12" customFormat="1" ht="25.92" customHeight="1">
      <c r="A165" s="12"/>
      <c r="B165" s="222"/>
      <c r="C165" s="223"/>
      <c r="D165" s="224" t="s">
        <v>75</v>
      </c>
      <c r="E165" s="225" t="s">
        <v>241</v>
      </c>
      <c r="F165" s="225" t="s">
        <v>242</v>
      </c>
      <c r="G165" s="223"/>
      <c r="H165" s="223"/>
      <c r="I165" s="226"/>
      <c r="J165" s="227">
        <f>BK165</f>
        <v>0</v>
      </c>
      <c r="K165" s="223"/>
      <c r="L165" s="228"/>
      <c r="M165" s="229"/>
      <c r="N165" s="230"/>
      <c r="O165" s="230"/>
      <c r="P165" s="231">
        <f>P166+P197+P203</f>
        <v>0</v>
      </c>
      <c r="Q165" s="230"/>
      <c r="R165" s="231">
        <f>R166+R197+R203</f>
        <v>0</v>
      </c>
      <c r="S165" s="230"/>
      <c r="T165" s="232">
        <f>T166+T197+T203</f>
        <v>9.8051300000000001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3" t="s">
        <v>88</v>
      </c>
      <c r="AT165" s="234" t="s">
        <v>75</v>
      </c>
      <c r="AU165" s="234" t="s">
        <v>76</v>
      </c>
      <c r="AY165" s="233" t="s">
        <v>162</v>
      </c>
      <c r="BK165" s="235">
        <f>BK166+BK197+BK203</f>
        <v>0</v>
      </c>
    </row>
    <row r="166" s="12" customFormat="1" ht="22.8" customHeight="1">
      <c r="A166" s="12"/>
      <c r="B166" s="222"/>
      <c r="C166" s="223"/>
      <c r="D166" s="224" t="s">
        <v>75</v>
      </c>
      <c r="E166" s="236" t="s">
        <v>243</v>
      </c>
      <c r="F166" s="236" t="s">
        <v>244</v>
      </c>
      <c r="G166" s="223"/>
      <c r="H166" s="223"/>
      <c r="I166" s="226"/>
      <c r="J166" s="237">
        <f>BK166</f>
        <v>0</v>
      </c>
      <c r="K166" s="223"/>
      <c r="L166" s="228"/>
      <c r="M166" s="229"/>
      <c r="N166" s="230"/>
      <c r="O166" s="230"/>
      <c r="P166" s="231">
        <f>SUM(P167:P196)</f>
        <v>0</v>
      </c>
      <c r="Q166" s="230"/>
      <c r="R166" s="231">
        <f>SUM(R167:R196)</f>
        <v>0</v>
      </c>
      <c r="S166" s="230"/>
      <c r="T166" s="232">
        <f>SUM(T167:T196)</f>
        <v>6.3101000000000003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3" t="s">
        <v>88</v>
      </c>
      <c r="AT166" s="234" t="s">
        <v>75</v>
      </c>
      <c r="AU166" s="234" t="s">
        <v>83</v>
      </c>
      <c r="AY166" s="233" t="s">
        <v>162</v>
      </c>
      <c r="BK166" s="235">
        <f>SUM(BK167:BK196)</f>
        <v>0</v>
      </c>
    </row>
    <row r="167" s="2" customFormat="1" ht="24.15" customHeight="1">
      <c r="A167" s="39"/>
      <c r="B167" s="40"/>
      <c r="C167" s="238" t="s">
        <v>245</v>
      </c>
      <c r="D167" s="238" t="s">
        <v>164</v>
      </c>
      <c r="E167" s="239" t="s">
        <v>246</v>
      </c>
      <c r="F167" s="240" t="s">
        <v>247</v>
      </c>
      <c r="G167" s="241" t="s">
        <v>248</v>
      </c>
      <c r="H167" s="242">
        <v>75.599999999999994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0.021999999999999999</v>
      </c>
      <c r="T167" s="249">
        <f>S167*H167</f>
        <v>1.6631999999999998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249</v>
      </c>
      <c r="AT167" s="250" t="s">
        <v>164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249</v>
      </c>
      <c r="BM167" s="250" t="s">
        <v>250</v>
      </c>
    </row>
    <row r="168" s="13" customFormat="1">
      <c r="A168" s="13"/>
      <c r="B168" s="252"/>
      <c r="C168" s="253"/>
      <c r="D168" s="254" t="s">
        <v>170</v>
      </c>
      <c r="E168" s="255" t="s">
        <v>1</v>
      </c>
      <c r="F168" s="256" t="s">
        <v>251</v>
      </c>
      <c r="G168" s="253"/>
      <c r="H168" s="257">
        <v>51.600000000000001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170</v>
      </c>
      <c r="AU168" s="263" t="s">
        <v>88</v>
      </c>
      <c r="AV168" s="13" t="s">
        <v>88</v>
      </c>
      <c r="AW168" s="13" t="s">
        <v>31</v>
      </c>
      <c r="AX168" s="13" t="s">
        <v>76</v>
      </c>
      <c r="AY168" s="263" t="s">
        <v>162</v>
      </c>
    </row>
    <row r="169" s="13" customFormat="1">
      <c r="A169" s="13"/>
      <c r="B169" s="252"/>
      <c r="C169" s="253"/>
      <c r="D169" s="254" t="s">
        <v>170</v>
      </c>
      <c r="E169" s="255" t="s">
        <v>1</v>
      </c>
      <c r="F169" s="256" t="s">
        <v>252</v>
      </c>
      <c r="G169" s="253"/>
      <c r="H169" s="257">
        <v>24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170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162</v>
      </c>
    </row>
    <row r="170" s="14" customFormat="1">
      <c r="A170" s="14"/>
      <c r="B170" s="264"/>
      <c r="C170" s="265"/>
      <c r="D170" s="254" t="s">
        <v>170</v>
      </c>
      <c r="E170" s="266" t="s">
        <v>1</v>
      </c>
      <c r="F170" s="267" t="s">
        <v>173</v>
      </c>
      <c r="G170" s="265"/>
      <c r="H170" s="268">
        <v>75.599999999999994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4" t="s">
        <v>170</v>
      </c>
      <c r="AU170" s="274" t="s">
        <v>88</v>
      </c>
      <c r="AV170" s="14" t="s">
        <v>168</v>
      </c>
      <c r="AW170" s="14" t="s">
        <v>31</v>
      </c>
      <c r="AX170" s="14" t="s">
        <v>83</v>
      </c>
      <c r="AY170" s="274" t="s">
        <v>162</v>
      </c>
    </row>
    <row r="171" s="2" customFormat="1" ht="33" customHeight="1">
      <c r="A171" s="39"/>
      <c r="B171" s="40"/>
      <c r="C171" s="238" t="s">
        <v>249</v>
      </c>
      <c r="D171" s="238" t="s">
        <v>164</v>
      </c>
      <c r="E171" s="239" t="s">
        <v>253</v>
      </c>
      <c r="F171" s="240" t="s">
        <v>254</v>
      </c>
      <c r="G171" s="241" t="s">
        <v>248</v>
      </c>
      <c r="H171" s="242">
        <v>58</v>
      </c>
      <c r="I171" s="243"/>
      <c r="J171" s="244">
        <f>ROUND(I171*H171,2)</f>
        <v>0</v>
      </c>
      <c r="K171" s="245"/>
      <c r="L171" s="45"/>
      <c r="M171" s="246" t="s">
        <v>1</v>
      </c>
      <c r="N171" s="247" t="s">
        <v>42</v>
      </c>
      <c r="O171" s="98"/>
      <c r="P171" s="248">
        <f>O171*H171</f>
        <v>0</v>
      </c>
      <c r="Q171" s="248">
        <v>0</v>
      </c>
      <c r="R171" s="248">
        <f>Q171*H171</f>
        <v>0</v>
      </c>
      <c r="S171" s="248">
        <v>0.014</v>
      </c>
      <c r="T171" s="249">
        <f>S171*H171</f>
        <v>0.81200000000000006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249</v>
      </c>
      <c r="AT171" s="250" t="s">
        <v>164</v>
      </c>
      <c r="AU171" s="250" t="s">
        <v>88</v>
      </c>
      <c r="AY171" s="18" t="s">
        <v>162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249</v>
      </c>
      <c r="BM171" s="250" t="s">
        <v>255</v>
      </c>
    </row>
    <row r="172" s="13" customFormat="1">
      <c r="A172" s="13"/>
      <c r="B172" s="252"/>
      <c r="C172" s="253"/>
      <c r="D172" s="254" t="s">
        <v>170</v>
      </c>
      <c r="E172" s="255" t="s">
        <v>1</v>
      </c>
      <c r="F172" s="256" t="s">
        <v>256</v>
      </c>
      <c r="G172" s="253"/>
      <c r="H172" s="257">
        <v>51.600000000000001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170</v>
      </c>
      <c r="AU172" s="263" t="s">
        <v>88</v>
      </c>
      <c r="AV172" s="13" t="s">
        <v>88</v>
      </c>
      <c r="AW172" s="13" t="s">
        <v>31</v>
      </c>
      <c r="AX172" s="13" t="s">
        <v>76</v>
      </c>
      <c r="AY172" s="263" t="s">
        <v>162</v>
      </c>
    </row>
    <row r="173" s="13" customFormat="1">
      <c r="A173" s="13"/>
      <c r="B173" s="252"/>
      <c r="C173" s="253"/>
      <c r="D173" s="254" t="s">
        <v>170</v>
      </c>
      <c r="E173" s="255" t="s">
        <v>1</v>
      </c>
      <c r="F173" s="256" t="s">
        <v>257</v>
      </c>
      <c r="G173" s="253"/>
      <c r="H173" s="257">
        <v>48.600000000000001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170</v>
      </c>
      <c r="AU173" s="263" t="s">
        <v>88</v>
      </c>
      <c r="AV173" s="13" t="s">
        <v>88</v>
      </c>
      <c r="AW173" s="13" t="s">
        <v>31</v>
      </c>
      <c r="AX173" s="13" t="s">
        <v>76</v>
      </c>
      <c r="AY173" s="263" t="s">
        <v>162</v>
      </c>
    </row>
    <row r="174" s="13" customFormat="1">
      <c r="A174" s="13"/>
      <c r="B174" s="252"/>
      <c r="C174" s="253"/>
      <c r="D174" s="254" t="s">
        <v>170</v>
      </c>
      <c r="E174" s="255" t="s">
        <v>1</v>
      </c>
      <c r="F174" s="256" t="s">
        <v>258</v>
      </c>
      <c r="G174" s="253"/>
      <c r="H174" s="257">
        <v>11.76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170</v>
      </c>
      <c r="AU174" s="263" t="s">
        <v>88</v>
      </c>
      <c r="AV174" s="13" t="s">
        <v>88</v>
      </c>
      <c r="AW174" s="13" t="s">
        <v>31</v>
      </c>
      <c r="AX174" s="13" t="s">
        <v>76</v>
      </c>
      <c r="AY174" s="263" t="s">
        <v>162</v>
      </c>
    </row>
    <row r="175" s="13" customFormat="1">
      <c r="A175" s="13"/>
      <c r="B175" s="252"/>
      <c r="C175" s="253"/>
      <c r="D175" s="254" t="s">
        <v>170</v>
      </c>
      <c r="E175" s="255" t="s">
        <v>1</v>
      </c>
      <c r="F175" s="256" t="s">
        <v>259</v>
      </c>
      <c r="G175" s="253"/>
      <c r="H175" s="257">
        <v>-20.25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170</v>
      </c>
      <c r="AU175" s="263" t="s">
        <v>88</v>
      </c>
      <c r="AV175" s="13" t="s">
        <v>88</v>
      </c>
      <c r="AW175" s="13" t="s">
        <v>31</v>
      </c>
      <c r="AX175" s="13" t="s">
        <v>76</v>
      </c>
      <c r="AY175" s="263" t="s">
        <v>162</v>
      </c>
    </row>
    <row r="176" s="13" customFormat="1">
      <c r="A176" s="13"/>
      <c r="B176" s="252"/>
      <c r="C176" s="253"/>
      <c r="D176" s="254" t="s">
        <v>170</v>
      </c>
      <c r="E176" s="255" t="s">
        <v>1</v>
      </c>
      <c r="F176" s="256" t="s">
        <v>260</v>
      </c>
      <c r="G176" s="253"/>
      <c r="H176" s="257">
        <v>-33.965000000000003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170</v>
      </c>
      <c r="AU176" s="263" t="s">
        <v>88</v>
      </c>
      <c r="AV176" s="13" t="s">
        <v>88</v>
      </c>
      <c r="AW176" s="13" t="s">
        <v>31</v>
      </c>
      <c r="AX176" s="13" t="s">
        <v>76</v>
      </c>
      <c r="AY176" s="263" t="s">
        <v>162</v>
      </c>
    </row>
    <row r="177" s="15" customFormat="1">
      <c r="A177" s="15"/>
      <c r="B177" s="275"/>
      <c r="C177" s="276"/>
      <c r="D177" s="254" t="s">
        <v>170</v>
      </c>
      <c r="E177" s="277" t="s">
        <v>1</v>
      </c>
      <c r="F177" s="278" t="s">
        <v>218</v>
      </c>
      <c r="G177" s="276"/>
      <c r="H177" s="279">
        <v>57.745000000000005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5" t="s">
        <v>170</v>
      </c>
      <c r="AU177" s="285" t="s">
        <v>88</v>
      </c>
      <c r="AV177" s="15" t="s">
        <v>177</v>
      </c>
      <c r="AW177" s="15" t="s">
        <v>31</v>
      </c>
      <c r="AX177" s="15" t="s">
        <v>76</v>
      </c>
      <c r="AY177" s="285" t="s">
        <v>162</v>
      </c>
    </row>
    <row r="178" s="13" customFormat="1">
      <c r="A178" s="13"/>
      <c r="B178" s="252"/>
      <c r="C178" s="253"/>
      <c r="D178" s="254" t="s">
        <v>170</v>
      </c>
      <c r="E178" s="255" t="s">
        <v>1</v>
      </c>
      <c r="F178" s="256" t="s">
        <v>261</v>
      </c>
      <c r="G178" s="253"/>
      <c r="H178" s="257">
        <v>0.255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170</v>
      </c>
      <c r="AU178" s="263" t="s">
        <v>88</v>
      </c>
      <c r="AV178" s="13" t="s">
        <v>88</v>
      </c>
      <c r="AW178" s="13" t="s">
        <v>31</v>
      </c>
      <c r="AX178" s="13" t="s">
        <v>76</v>
      </c>
      <c r="AY178" s="263" t="s">
        <v>162</v>
      </c>
    </row>
    <row r="179" s="14" customFormat="1">
      <c r="A179" s="14"/>
      <c r="B179" s="264"/>
      <c r="C179" s="265"/>
      <c r="D179" s="254" t="s">
        <v>170</v>
      </c>
      <c r="E179" s="266" t="s">
        <v>1</v>
      </c>
      <c r="F179" s="267" t="s">
        <v>173</v>
      </c>
      <c r="G179" s="265"/>
      <c r="H179" s="268">
        <v>58.000000000000007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4" t="s">
        <v>170</v>
      </c>
      <c r="AU179" s="274" t="s">
        <v>88</v>
      </c>
      <c r="AV179" s="14" t="s">
        <v>168</v>
      </c>
      <c r="AW179" s="14" t="s">
        <v>31</v>
      </c>
      <c r="AX179" s="14" t="s">
        <v>83</v>
      </c>
      <c r="AY179" s="274" t="s">
        <v>162</v>
      </c>
    </row>
    <row r="180" s="2" customFormat="1" ht="33" customHeight="1">
      <c r="A180" s="39"/>
      <c r="B180" s="40"/>
      <c r="C180" s="238" t="s">
        <v>262</v>
      </c>
      <c r="D180" s="238" t="s">
        <v>164</v>
      </c>
      <c r="E180" s="239" t="s">
        <v>263</v>
      </c>
      <c r="F180" s="240" t="s">
        <v>264</v>
      </c>
      <c r="G180" s="241" t="s">
        <v>208</v>
      </c>
      <c r="H180" s="242">
        <v>126</v>
      </c>
      <c r="I180" s="243"/>
      <c r="J180" s="244">
        <f>ROUND(I180*H180,2)</f>
        <v>0</v>
      </c>
      <c r="K180" s="245"/>
      <c r="L180" s="45"/>
      <c r="M180" s="246" t="s">
        <v>1</v>
      </c>
      <c r="N180" s="247" t="s">
        <v>42</v>
      </c>
      <c r="O180" s="98"/>
      <c r="P180" s="248">
        <f>O180*H180</f>
        <v>0</v>
      </c>
      <c r="Q180" s="248">
        <v>0</v>
      </c>
      <c r="R180" s="248">
        <f>Q180*H180</f>
        <v>0</v>
      </c>
      <c r="S180" s="248">
        <v>0.014</v>
      </c>
      <c r="T180" s="249">
        <f>S180*H180</f>
        <v>1.764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249</v>
      </c>
      <c r="AT180" s="250" t="s">
        <v>164</v>
      </c>
      <c r="AU180" s="250" t="s">
        <v>88</v>
      </c>
      <c r="AY180" s="18" t="s">
        <v>162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249</v>
      </c>
      <c r="BM180" s="250" t="s">
        <v>265</v>
      </c>
    </row>
    <row r="181" s="13" customFormat="1">
      <c r="A181" s="13"/>
      <c r="B181" s="252"/>
      <c r="C181" s="253"/>
      <c r="D181" s="254" t="s">
        <v>170</v>
      </c>
      <c r="E181" s="255" t="s">
        <v>1</v>
      </c>
      <c r="F181" s="256" t="s">
        <v>266</v>
      </c>
      <c r="G181" s="253"/>
      <c r="H181" s="257">
        <v>15.800000000000001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170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162</v>
      </c>
    </row>
    <row r="182" s="13" customFormat="1">
      <c r="A182" s="13"/>
      <c r="B182" s="252"/>
      <c r="C182" s="253"/>
      <c r="D182" s="254" t="s">
        <v>170</v>
      </c>
      <c r="E182" s="255" t="s">
        <v>1</v>
      </c>
      <c r="F182" s="256" t="s">
        <v>267</v>
      </c>
      <c r="G182" s="253"/>
      <c r="H182" s="257">
        <v>76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170</v>
      </c>
      <c r="AU182" s="263" t="s">
        <v>88</v>
      </c>
      <c r="AV182" s="13" t="s">
        <v>88</v>
      </c>
      <c r="AW182" s="13" t="s">
        <v>31</v>
      </c>
      <c r="AX182" s="13" t="s">
        <v>76</v>
      </c>
      <c r="AY182" s="263" t="s">
        <v>162</v>
      </c>
    </row>
    <row r="183" s="13" customFormat="1">
      <c r="A183" s="13"/>
      <c r="B183" s="252"/>
      <c r="C183" s="253"/>
      <c r="D183" s="254" t="s">
        <v>170</v>
      </c>
      <c r="E183" s="255" t="s">
        <v>1</v>
      </c>
      <c r="F183" s="256" t="s">
        <v>268</v>
      </c>
      <c r="G183" s="253"/>
      <c r="H183" s="257">
        <v>34.200000000000003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170</v>
      </c>
      <c r="AU183" s="263" t="s">
        <v>88</v>
      </c>
      <c r="AV183" s="13" t="s">
        <v>88</v>
      </c>
      <c r="AW183" s="13" t="s">
        <v>31</v>
      </c>
      <c r="AX183" s="13" t="s">
        <v>76</v>
      </c>
      <c r="AY183" s="263" t="s">
        <v>162</v>
      </c>
    </row>
    <row r="184" s="14" customFormat="1">
      <c r="A184" s="14"/>
      <c r="B184" s="264"/>
      <c r="C184" s="265"/>
      <c r="D184" s="254" t="s">
        <v>170</v>
      </c>
      <c r="E184" s="266" t="s">
        <v>1</v>
      </c>
      <c r="F184" s="267" t="s">
        <v>173</v>
      </c>
      <c r="G184" s="265"/>
      <c r="H184" s="268">
        <v>126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4" t="s">
        <v>170</v>
      </c>
      <c r="AU184" s="274" t="s">
        <v>88</v>
      </c>
      <c r="AV184" s="14" t="s">
        <v>168</v>
      </c>
      <c r="AW184" s="14" t="s">
        <v>31</v>
      </c>
      <c r="AX184" s="14" t="s">
        <v>83</v>
      </c>
      <c r="AY184" s="274" t="s">
        <v>162</v>
      </c>
    </row>
    <row r="185" s="2" customFormat="1" ht="33" customHeight="1">
      <c r="A185" s="39"/>
      <c r="B185" s="40"/>
      <c r="C185" s="238" t="s">
        <v>269</v>
      </c>
      <c r="D185" s="238" t="s">
        <v>164</v>
      </c>
      <c r="E185" s="239" t="s">
        <v>270</v>
      </c>
      <c r="F185" s="240" t="s">
        <v>271</v>
      </c>
      <c r="G185" s="241" t="s">
        <v>248</v>
      </c>
      <c r="H185" s="242">
        <v>64.599999999999994</v>
      </c>
      <c r="I185" s="243"/>
      <c r="J185" s="244">
        <f>ROUND(I185*H185,2)</f>
        <v>0</v>
      </c>
      <c r="K185" s="245"/>
      <c r="L185" s="45"/>
      <c r="M185" s="246" t="s">
        <v>1</v>
      </c>
      <c r="N185" s="247" t="s">
        <v>42</v>
      </c>
      <c r="O185" s="98"/>
      <c r="P185" s="248">
        <f>O185*H185</f>
        <v>0</v>
      </c>
      <c r="Q185" s="248">
        <v>0</v>
      </c>
      <c r="R185" s="248">
        <f>Q185*H185</f>
        <v>0</v>
      </c>
      <c r="S185" s="248">
        <v>0.0050000000000000001</v>
      </c>
      <c r="T185" s="249">
        <f>S185*H185</f>
        <v>0.32299999999999995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0" t="s">
        <v>249</v>
      </c>
      <c r="AT185" s="250" t="s">
        <v>164</v>
      </c>
      <c r="AU185" s="250" t="s">
        <v>88</v>
      </c>
      <c r="AY185" s="18" t="s">
        <v>162</v>
      </c>
      <c r="BE185" s="251">
        <f>IF(N185="základná",J185,0)</f>
        <v>0</v>
      </c>
      <c r="BF185" s="251">
        <f>IF(N185="znížená",J185,0)</f>
        <v>0</v>
      </c>
      <c r="BG185" s="251">
        <f>IF(N185="zákl. prenesená",J185,0)</f>
        <v>0</v>
      </c>
      <c r="BH185" s="251">
        <f>IF(N185="zníž. prenesená",J185,0)</f>
        <v>0</v>
      </c>
      <c r="BI185" s="251">
        <f>IF(N185="nulová",J185,0)</f>
        <v>0</v>
      </c>
      <c r="BJ185" s="18" t="s">
        <v>88</v>
      </c>
      <c r="BK185" s="251">
        <f>ROUND(I185*H185,2)</f>
        <v>0</v>
      </c>
      <c r="BL185" s="18" t="s">
        <v>249</v>
      </c>
      <c r="BM185" s="250" t="s">
        <v>272</v>
      </c>
    </row>
    <row r="186" s="13" customFormat="1">
      <c r="A186" s="13"/>
      <c r="B186" s="252"/>
      <c r="C186" s="253"/>
      <c r="D186" s="254" t="s">
        <v>170</v>
      </c>
      <c r="E186" s="255" t="s">
        <v>1</v>
      </c>
      <c r="F186" s="256" t="s">
        <v>273</v>
      </c>
      <c r="G186" s="253"/>
      <c r="H186" s="257">
        <v>64.599999999999994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170</v>
      </c>
      <c r="AU186" s="263" t="s">
        <v>88</v>
      </c>
      <c r="AV186" s="13" t="s">
        <v>88</v>
      </c>
      <c r="AW186" s="13" t="s">
        <v>31</v>
      </c>
      <c r="AX186" s="13" t="s">
        <v>83</v>
      </c>
      <c r="AY186" s="263" t="s">
        <v>162</v>
      </c>
    </row>
    <row r="187" s="2" customFormat="1" ht="24.15" customHeight="1">
      <c r="A187" s="39"/>
      <c r="B187" s="40"/>
      <c r="C187" s="238" t="s">
        <v>274</v>
      </c>
      <c r="D187" s="238" t="s">
        <v>164</v>
      </c>
      <c r="E187" s="239" t="s">
        <v>275</v>
      </c>
      <c r="F187" s="240" t="s">
        <v>276</v>
      </c>
      <c r="G187" s="241" t="s">
        <v>248</v>
      </c>
      <c r="H187" s="242">
        <v>38.700000000000003</v>
      </c>
      <c r="I187" s="243"/>
      <c r="J187" s="244">
        <f>ROUND(I187*H187,2)</f>
        <v>0</v>
      </c>
      <c r="K187" s="245"/>
      <c r="L187" s="45"/>
      <c r="M187" s="246" t="s">
        <v>1</v>
      </c>
      <c r="N187" s="247" t="s">
        <v>42</v>
      </c>
      <c r="O187" s="98"/>
      <c r="P187" s="248">
        <f>O187*H187</f>
        <v>0</v>
      </c>
      <c r="Q187" s="248">
        <v>0</v>
      </c>
      <c r="R187" s="248">
        <f>Q187*H187</f>
        <v>0</v>
      </c>
      <c r="S187" s="248">
        <v>0.014</v>
      </c>
      <c r="T187" s="249">
        <f>S187*H187</f>
        <v>0.54180000000000006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0" t="s">
        <v>249</v>
      </c>
      <c r="AT187" s="250" t="s">
        <v>164</v>
      </c>
      <c r="AU187" s="250" t="s">
        <v>88</v>
      </c>
      <c r="AY187" s="18" t="s">
        <v>162</v>
      </c>
      <c r="BE187" s="251">
        <f>IF(N187="základná",J187,0)</f>
        <v>0</v>
      </c>
      <c r="BF187" s="251">
        <f>IF(N187="znížená",J187,0)</f>
        <v>0</v>
      </c>
      <c r="BG187" s="251">
        <f>IF(N187="zákl. prenesená",J187,0)</f>
        <v>0</v>
      </c>
      <c r="BH187" s="251">
        <f>IF(N187="zníž. prenesená",J187,0)</f>
        <v>0</v>
      </c>
      <c r="BI187" s="251">
        <f>IF(N187="nulová",J187,0)</f>
        <v>0</v>
      </c>
      <c r="BJ187" s="18" t="s">
        <v>88</v>
      </c>
      <c r="BK187" s="251">
        <f>ROUND(I187*H187,2)</f>
        <v>0</v>
      </c>
      <c r="BL187" s="18" t="s">
        <v>249</v>
      </c>
      <c r="BM187" s="250" t="s">
        <v>277</v>
      </c>
    </row>
    <row r="188" s="13" customFormat="1">
      <c r="A188" s="13"/>
      <c r="B188" s="252"/>
      <c r="C188" s="253"/>
      <c r="D188" s="254" t="s">
        <v>170</v>
      </c>
      <c r="E188" s="255" t="s">
        <v>1</v>
      </c>
      <c r="F188" s="256" t="s">
        <v>278</v>
      </c>
      <c r="G188" s="253"/>
      <c r="H188" s="257">
        <v>38.710000000000001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170</v>
      </c>
      <c r="AU188" s="263" t="s">
        <v>88</v>
      </c>
      <c r="AV188" s="13" t="s">
        <v>88</v>
      </c>
      <c r="AW188" s="13" t="s">
        <v>31</v>
      </c>
      <c r="AX188" s="13" t="s">
        <v>76</v>
      </c>
      <c r="AY188" s="263" t="s">
        <v>162</v>
      </c>
    </row>
    <row r="189" s="13" customFormat="1">
      <c r="A189" s="13"/>
      <c r="B189" s="252"/>
      <c r="C189" s="253"/>
      <c r="D189" s="254" t="s">
        <v>170</v>
      </c>
      <c r="E189" s="255" t="s">
        <v>1</v>
      </c>
      <c r="F189" s="256" t="s">
        <v>279</v>
      </c>
      <c r="G189" s="253"/>
      <c r="H189" s="257">
        <v>-0.01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170</v>
      </c>
      <c r="AU189" s="263" t="s">
        <v>88</v>
      </c>
      <c r="AV189" s="13" t="s">
        <v>88</v>
      </c>
      <c r="AW189" s="13" t="s">
        <v>31</v>
      </c>
      <c r="AX189" s="13" t="s">
        <v>76</v>
      </c>
      <c r="AY189" s="263" t="s">
        <v>162</v>
      </c>
    </row>
    <row r="190" s="14" customFormat="1">
      <c r="A190" s="14"/>
      <c r="B190" s="264"/>
      <c r="C190" s="265"/>
      <c r="D190" s="254" t="s">
        <v>170</v>
      </c>
      <c r="E190" s="266" t="s">
        <v>1</v>
      </c>
      <c r="F190" s="267" t="s">
        <v>173</v>
      </c>
      <c r="G190" s="265"/>
      <c r="H190" s="268">
        <v>38.700000000000003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170</v>
      </c>
      <c r="AU190" s="274" t="s">
        <v>88</v>
      </c>
      <c r="AV190" s="14" t="s">
        <v>168</v>
      </c>
      <c r="AW190" s="14" t="s">
        <v>31</v>
      </c>
      <c r="AX190" s="14" t="s">
        <v>83</v>
      </c>
      <c r="AY190" s="274" t="s">
        <v>162</v>
      </c>
    </row>
    <row r="191" s="2" customFormat="1" ht="24.15" customHeight="1">
      <c r="A191" s="39"/>
      <c r="B191" s="40"/>
      <c r="C191" s="238" t="s">
        <v>7</v>
      </c>
      <c r="D191" s="238" t="s">
        <v>164</v>
      </c>
      <c r="E191" s="239" t="s">
        <v>280</v>
      </c>
      <c r="F191" s="240" t="s">
        <v>281</v>
      </c>
      <c r="G191" s="241" t="s">
        <v>208</v>
      </c>
      <c r="H191" s="242">
        <v>44.100000000000001</v>
      </c>
      <c r="I191" s="243"/>
      <c r="J191" s="244">
        <f>ROUND(I191*H191,2)</f>
        <v>0</v>
      </c>
      <c r="K191" s="245"/>
      <c r="L191" s="45"/>
      <c r="M191" s="246" t="s">
        <v>1</v>
      </c>
      <c r="N191" s="247" t="s">
        <v>42</v>
      </c>
      <c r="O191" s="98"/>
      <c r="P191" s="248">
        <f>O191*H191</f>
        <v>0</v>
      </c>
      <c r="Q191" s="248">
        <v>0</v>
      </c>
      <c r="R191" s="248">
        <f>Q191*H191</f>
        <v>0</v>
      </c>
      <c r="S191" s="248">
        <v>0.017000000000000001</v>
      </c>
      <c r="T191" s="249">
        <f>S191*H191</f>
        <v>0.74970000000000003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0" t="s">
        <v>249</v>
      </c>
      <c r="AT191" s="250" t="s">
        <v>164</v>
      </c>
      <c r="AU191" s="250" t="s">
        <v>88</v>
      </c>
      <c r="AY191" s="18" t="s">
        <v>162</v>
      </c>
      <c r="BE191" s="251">
        <f>IF(N191="základná",J191,0)</f>
        <v>0</v>
      </c>
      <c r="BF191" s="251">
        <f>IF(N191="znížená",J191,0)</f>
        <v>0</v>
      </c>
      <c r="BG191" s="251">
        <f>IF(N191="zákl. prenesená",J191,0)</f>
        <v>0</v>
      </c>
      <c r="BH191" s="251">
        <f>IF(N191="zníž. prenesená",J191,0)</f>
        <v>0</v>
      </c>
      <c r="BI191" s="251">
        <f>IF(N191="nulová",J191,0)</f>
        <v>0</v>
      </c>
      <c r="BJ191" s="18" t="s">
        <v>88</v>
      </c>
      <c r="BK191" s="251">
        <f>ROUND(I191*H191,2)</f>
        <v>0</v>
      </c>
      <c r="BL191" s="18" t="s">
        <v>249</v>
      </c>
      <c r="BM191" s="250" t="s">
        <v>282</v>
      </c>
    </row>
    <row r="192" s="13" customFormat="1">
      <c r="A192" s="13"/>
      <c r="B192" s="252"/>
      <c r="C192" s="253"/>
      <c r="D192" s="254" t="s">
        <v>170</v>
      </c>
      <c r="E192" s="255" t="s">
        <v>1</v>
      </c>
      <c r="F192" s="256" t="s">
        <v>283</v>
      </c>
      <c r="G192" s="253"/>
      <c r="H192" s="257">
        <v>44.100000000000001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170</v>
      </c>
      <c r="AU192" s="263" t="s">
        <v>88</v>
      </c>
      <c r="AV192" s="13" t="s">
        <v>88</v>
      </c>
      <c r="AW192" s="13" t="s">
        <v>31</v>
      </c>
      <c r="AX192" s="13" t="s">
        <v>83</v>
      </c>
      <c r="AY192" s="263" t="s">
        <v>162</v>
      </c>
    </row>
    <row r="193" s="2" customFormat="1" ht="33" customHeight="1">
      <c r="A193" s="39"/>
      <c r="B193" s="40"/>
      <c r="C193" s="238" t="s">
        <v>284</v>
      </c>
      <c r="D193" s="238" t="s">
        <v>164</v>
      </c>
      <c r="E193" s="239" t="s">
        <v>285</v>
      </c>
      <c r="F193" s="240" t="s">
        <v>286</v>
      </c>
      <c r="G193" s="241" t="s">
        <v>248</v>
      </c>
      <c r="H193" s="242">
        <v>32.600000000000001</v>
      </c>
      <c r="I193" s="243"/>
      <c r="J193" s="244">
        <f>ROUND(I193*H193,2)</f>
        <v>0</v>
      </c>
      <c r="K193" s="245"/>
      <c r="L193" s="45"/>
      <c r="M193" s="246" t="s">
        <v>1</v>
      </c>
      <c r="N193" s="247" t="s">
        <v>42</v>
      </c>
      <c r="O193" s="98"/>
      <c r="P193" s="248">
        <f>O193*H193</f>
        <v>0</v>
      </c>
      <c r="Q193" s="248">
        <v>0</v>
      </c>
      <c r="R193" s="248">
        <f>Q193*H193</f>
        <v>0</v>
      </c>
      <c r="S193" s="248">
        <v>0.014</v>
      </c>
      <c r="T193" s="249">
        <f>S193*H193</f>
        <v>0.45640000000000003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0" t="s">
        <v>249</v>
      </c>
      <c r="AT193" s="250" t="s">
        <v>164</v>
      </c>
      <c r="AU193" s="250" t="s">
        <v>88</v>
      </c>
      <c r="AY193" s="18" t="s">
        <v>162</v>
      </c>
      <c r="BE193" s="251">
        <f>IF(N193="základná",J193,0)</f>
        <v>0</v>
      </c>
      <c r="BF193" s="251">
        <f>IF(N193="znížená",J193,0)</f>
        <v>0</v>
      </c>
      <c r="BG193" s="251">
        <f>IF(N193="zákl. prenesená",J193,0)</f>
        <v>0</v>
      </c>
      <c r="BH193" s="251">
        <f>IF(N193="zníž. prenesená",J193,0)</f>
        <v>0</v>
      </c>
      <c r="BI193" s="251">
        <f>IF(N193="nulová",J193,0)</f>
        <v>0</v>
      </c>
      <c r="BJ193" s="18" t="s">
        <v>88</v>
      </c>
      <c r="BK193" s="251">
        <f>ROUND(I193*H193,2)</f>
        <v>0</v>
      </c>
      <c r="BL193" s="18" t="s">
        <v>249</v>
      </c>
      <c r="BM193" s="250" t="s">
        <v>287</v>
      </c>
    </row>
    <row r="194" s="13" customFormat="1">
      <c r="A194" s="13"/>
      <c r="B194" s="252"/>
      <c r="C194" s="253"/>
      <c r="D194" s="254" t="s">
        <v>170</v>
      </c>
      <c r="E194" s="255" t="s">
        <v>1</v>
      </c>
      <c r="F194" s="256" t="s">
        <v>288</v>
      </c>
      <c r="G194" s="253"/>
      <c r="H194" s="257">
        <v>32.560000000000002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170</v>
      </c>
      <c r="AU194" s="263" t="s">
        <v>88</v>
      </c>
      <c r="AV194" s="13" t="s">
        <v>88</v>
      </c>
      <c r="AW194" s="13" t="s">
        <v>31</v>
      </c>
      <c r="AX194" s="13" t="s">
        <v>76</v>
      </c>
      <c r="AY194" s="263" t="s">
        <v>162</v>
      </c>
    </row>
    <row r="195" s="13" customFormat="1">
      <c r="A195" s="13"/>
      <c r="B195" s="252"/>
      <c r="C195" s="253"/>
      <c r="D195" s="254" t="s">
        <v>170</v>
      </c>
      <c r="E195" s="255" t="s">
        <v>1</v>
      </c>
      <c r="F195" s="256" t="s">
        <v>289</v>
      </c>
      <c r="G195" s="253"/>
      <c r="H195" s="257">
        <v>0.040000000000000001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170</v>
      </c>
      <c r="AU195" s="263" t="s">
        <v>88</v>
      </c>
      <c r="AV195" s="13" t="s">
        <v>88</v>
      </c>
      <c r="AW195" s="13" t="s">
        <v>31</v>
      </c>
      <c r="AX195" s="13" t="s">
        <v>76</v>
      </c>
      <c r="AY195" s="263" t="s">
        <v>162</v>
      </c>
    </row>
    <row r="196" s="14" customFormat="1">
      <c r="A196" s="14"/>
      <c r="B196" s="264"/>
      <c r="C196" s="265"/>
      <c r="D196" s="254" t="s">
        <v>170</v>
      </c>
      <c r="E196" s="266" t="s">
        <v>1</v>
      </c>
      <c r="F196" s="267" t="s">
        <v>173</v>
      </c>
      <c r="G196" s="265"/>
      <c r="H196" s="268">
        <v>32.600000000000001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4" t="s">
        <v>170</v>
      </c>
      <c r="AU196" s="274" t="s">
        <v>88</v>
      </c>
      <c r="AV196" s="14" t="s">
        <v>168</v>
      </c>
      <c r="AW196" s="14" t="s">
        <v>31</v>
      </c>
      <c r="AX196" s="14" t="s">
        <v>83</v>
      </c>
      <c r="AY196" s="274" t="s">
        <v>162</v>
      </c>
    </row>
    <row r="197" s="12" customFormat="1" ht="22.8" customHeight="1">
      <c r="A197" s="12"/>
      <c r="B197" s="222"/>
      <c r="C197" s="223"/>
      <c r="D197" s="224" t="s">
        <v>75</v>
      </c>
      <c r="E197" s="236" t="s">
        <v>290</v>
      </c>
      <c r="F197" s="236" t="s">
        <v>291</v>
      </c>
      <c r="G197" s="223"/>
      <c r="H197" s="223"/>
      <c r="I197" s="226"/>
      <c r="J197" s="237">
        <f>BK197</f>
        <v>0</v>
      </c>
      <c r="K197" s="223"/>
      <c r="L197" s="228"/>
      <c r="M197" s="229"/>
      <c r="N197" s="230"/>
      <c r="O197" s="230"/>
      <c r="P197" s="231">
        <f>SUM(P198:P202)</f>
        <v>0</v>
      </c>
      <c r="Q197" s="230"/>
      <c r="R197" s="231">
        <f>SUM(R198:R202)</f>
        <v>0</v>
      </c>
      <c r="S197" s="230"/>
      <c r="T197" s="232">
        <f>SUM(T198:T202)</f>
        <v>0.095030000000000003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3" t="s">
        <v>88</v>
      </c>
      <c r="AT197" s="234" t="s">
        <v>75</v>
      </c>
      <c r="AU197" s="234" t="s">
        <v>83</v>
      </c>
      <c r="AY197" s="233" t="s">
        <v>162</v>
      </c>
      <c r="BK197" s="235">
        <f>SUM(BK198:BK202)</f>
        <v>0</v>
      </c>
    </row>
    <row r="198" s="2" customFormat="1" ht="33" customHeight="1">
      <c r="A198" s="39"/>
      <c r="B198" s="40"/>
      <c r="C198" s="238" t="s">
        <v>292</v>
      </c>
      <c r="D198" s="238" t="s">
        <v>164</v>
      </c>
      <c r="E198" s="239" t="s">
        <v>293</v>
      </c>
      <c r="F198" s="240" t="s">
        <v>294</v>
      </c>
      <c r="G198" s="241" t="s">
        <v>208</v>
      </c>
      <c r="H198" s="242">
        <v>17</v>
      </c>
      <c r="I198" s="243"/>
      <c r="J198" s="244">
        <f>ROUND(I198*H198,2)</f>
        <v>0</v>
      </c>
      <c r="K198" s="245"/>
      <c r="L198" s="45"/>
      <c r="M198" s="246" t="s">
        <v>1</v>
      </c>
      <c r="N198" s="247" t="s">
        <v>42</v>
      </c>
      <c r="O198" s="98"/>
      <c r="P198" s="248">
        <f>O198*H198</f>
        <v>0</v>
      </c>
      <c r="Q198" s="248">
        <v>0</v>
      </c>
      <c r="R198" s="248">
        <f>Q198*H198</f>
        <v>0</v>
      </c>
      <c r="S198" s="248">
        <v>0.00347</v>
      </c>
      <c r="T198" s="249">
        <f>S198*H198</f>
        <v>0.058990000000000001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0" t="s">
        <v>249</v>
      </c>
      <c r="AT198" s="250" t="s">
        <v>164</v>
      </c>
      <c r="AU198" s="250" t="s">
        <v>88</v>
      </c>
      <c r="AY198" s="18" t="s">
        <v>162</v>
      </c>
      <c r="BE198" s="251">
        <f>IF(N198="základná",J198,0)</f>
        <v>0</v>
      </c>
      <c r="BF198" s="251">
        <f>IF(N198="znížená",J198,0)</f>
        <v>0</v>
      </c>
      <c r="BG198" s="251">
        <f>IF(N198="zákl. prenesená",J198,0)</f>
        <v>0</v>
      </c>
      <c r="BH198" s="251">
        <f>IF(N198="zníž. prenesená",J198,0)</f>
        <v>0</v>
      </c>
      <c r="BI198" s="251">
        <f>IF(N198="nulová",J198,0)</f>
        <v>0</v>
      </c>
      <c r="BJ198" s="18" t="s">
        <v>88</v>
      </c>
      <c r="BK198" s="251">
        <f>ROUND(I198*H198,2)</f>
        <v>0</v>
      </c>
      <c r="BL198" s="18" t="s">
        <v>249</v>
      </c>
      <c r="BM198" s="250" t="s">
        <v>295</v>
      </c>
    </row>
    <row r="199" s="13" customFormat="1">
      <c r="A199" s="13"/>
      <c r="B199" s="252"/>
      <c r="C199" s="253"/>
      <c r="D199" s="254" t="s">
        <v>170</v>
      </c>
      <c r="E199" s="255" t="s">
        <v>1</v>
      </c>
      <c r="F199" s="256" t="s">
        <v>296</v>
      </c>
      <c r="G199" s="253"/>
      <c r="H199" s="257">
        <v>17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170</v>
      </c>
      <c r="AU199" s="263" t="s">
        <v>88</v>
      </c>
      <c r="AV199" s="13" t="s">
        <v>88</v>
      </c>
      <c r="AW199" s="13" t="s">
        <v>31</v>
      </c>
      <c r="AX199" s="13" t="s">
        <v>83</v>
      </c>
      <c r="AY199" s="263" t="s">
        <v>162</v>
      </c>
    </row>
    <row r="200" s="2" customFormat="1" ht="24.15" customHeight="1">
      <c r="A200" s="39"/>
      <c r="B200" s="40"/>
      <c r="C200" s="238" t="s">
        <v>297</v>
      </c>
      <c r="D200" s="238" t="s">
        <v>164</v>
      </c>
      <c r="E200" s="239" t="s">
        <v>298</v>
      </c>
      <c r="F200" s="240" t="s">
        <v>299</v>
      </c>
      <c r="G200" s="241" t="s">
        <v>203</v>
      </c>
      <c r="H200" s="242">
        <v>4</v>
      </c>
      <c r="I200" s="243"/>
      <c r="J200" s="244">
        <f>ROUND(I200*H200,2)</f>
        <v>0</v>
      </c>
      <c r="K200" s="245"/>
      <c r="L200" s="45"/>
      <c r="M200" s="246" t="s">
        <v>1</v>
      </c>
      <c r="N200" s="247" t="s">
        <v>42</v>
      </c>
      <c r="O200" s="98"/>
      <c r="P200" s="248">
        <f>O200*H200</f>
        <v>0</v>
      </c>
      <c r="Q200" s="248">
        <v>0</v>
      </c>
      <c r="R200" s="248">
        <f>Q200*H200</f>
        <v>0</v>
      </c>
      <c r="S200" s="248">
        <v>0.0011000000000000001</v>
      </c>
      <c r="T200" s="249">
        <f>S200*H200</f>
        <v>0.0044000000000000003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0" t="s">
        <v>249</v>
      </c>
      <c r="AT200" s="250" t="s">
        <v>164</v>
      </c>
      <c r="AU200" s="250" t="s">
        <v>88</v>
      </c>
      <c r="AY200" s="18" t="s">
        <v>162</v>
      </c>
      <c r="BE200" s="251">
        <f>IF(N200="základná",J200,0)</f>
        <v>0</v>
      </c>
      <c r="BF200" s="251">
        <f>IF(N200="znížená",J200,0)</f>
        <v>0</v>
      </c>
      <c r="BG200" s="251">
        <f>IF(N200="zákl. prenesená",J200,0)</f>
        <v>0</v>
      </c>
      <c r="BH200" s="251">
        <f>IF(N200="zníž. prenesená",J200,0)</f>
        <v>0</v>
      </c>
      <c r="BI200" s="251">
        <f>IF(N200="nulová",J200,0)</f>
        <v>0</v>
      </c>
      <c r="BJ200" s="18" t="s">
        <v>88</v>
      </c>
      <c r="BK200" s="251">
        <f>ROUND(I200*H200,2)</f>
        <v>0</v>
      </c>
      <c r="BL200" s="18" t="s">
        <v>249</v>
      </c>
      <c r="BM200" s="250" t="s">
        <v>300</v>
      </c>
    </row>
    <row r="201" s="2" customFormat="1" ht="24.15" customHeight="1">
      <c r="A201" s="39"/>
      <c r="B201" s="40"/>
      <c r="C201" s="238" t="s">
        <v>301</v>
      </c>
      <c r="D201" s="238" t="s">
        <v>164</v>
      </c>
      <c r="E201" s="239" t="s">
        <v>302</v>
      </c>
      <c r="F201" s="240" t="s">
        <v>303</v>
      </c>
      <c r="G201" s="241" t="s">
        <v>208</v>
      </c>
      <c r="H201" s="242">
        <v>14</v>
      </c>
      <c r="I201" s="243"/>
      <c r="J201" s="244">
        <f>ROUND(I201*H201,2)</f>
        <v>0</v>
      </c>
      <c r="K201" s="245"/>
      <c r="L201" s="45"/>
      <c r="M201" s="246" t="s">
        <v>1</v>
      </c>
      <c r="N201" s="247" t="s">
        <v>42</v>
      </c>
      <c r="O201" s="98"/>
      <c r="P201" s="248">
        <f>O201*H201</f>
        <v>0</v>
      </c>
      <c r="Q201" s="248">
        <v>0</v>
      </c>
      <c r="R201" s="248">
        <f>Q201*H201</f>
        <v>0</v>
      </c>
      <c r="S201" s="248">
        <v>0.0022599999999999999</v>
      </c>
      <c r="T201" s="249">
        <f>S201*H201</f>
        <v>0.031640000000000001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0" t="s">
        <v>249</v>
      </c>
      <c r="AT201" s="250" t="s">
        <v>164</v>
      </c>
      <c r="AU201" s="250" t="s">
        <v>88</v>
      </c>
      <c r="AY201" s="18" t="s">
        <v>162</v>
      </c>
      <c r="BE201" s="251">
        <f>IF(N201="základná",J201,0)</f>
        <v>0</v>
      </c>
      <c r="BF201" s="251">
        <f>IF(N201="znížená",J201,0)</f>
        <v>0</v>
      </c>
      <c r="BG201" s="251">
        <f>IF(N201="zákl. prenesená",J201,0)</f>
        <v>0</v>
      </c>
      <c r="BH201" s="251">
        <f>IF(N201="zníž. prenesená",J201,0)</f>
        <v>0</v>
      </c>
      <c r="BI201" s="251">
        <f>IF(N201="nulová",J201,0)</f>
        <v>0</v>
      </c>
      <c r="BJ201" s="18" t="s">
        <v>88</v>
      </c>
      <c r="BK201" s="251">
        <f>ROUND(I201*H201,2)</f>
        <v>0</v>
      </c>
      <c r="BL201" s="18" t="s">
        <v>249</v>
      </c>
      <c r="BM201" s="250" t="s">
        <v>304</v>
      </c>
    </row>
    <row r="202" s="13" customFormat="1">
      <c r="A202" s="13"/>
      <c r="B202" s="252"/>
      <c r="C202" s="253"/>
      <c r="D202" s="254" t="s">
        <v>170</v>
      </c>
      <c r="E202" s="255" t="s">
        <v>1</v>
      </c>
      <c r="F202" s="256" t="s">
        <v>305</v>
      </c>
      <c r="G202" s="253"/>
      <c r="H202" s="257">
        <v>14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170</v>
      </c>
      <c r="AU202" s="263" t="s">
        <v>88</v>
      </c>
      <c r="AV202" s="13" t="s">
        <v>88</v>
      </c>
      <c r="AW202" s="13" t="s">
        <v>31</v>
      </c>
      <c r="AX202" s="13" t="s">
        <v>83</v>
      </c>
      <c r="AY202" s="263" t="s">
        <v>162</v>
      </c>
    </row>
    <row r="203" s="12" customFormat="1" ht="22.8" customHeight="1">
      <c r="A203" s="12"/>
      <c r="B203" s="222"/>
      <c r="C203" s="223"/>
      <c r="D203" s="224" t="s">
        <v>75</v>
      </c>
      <c r="E203" s="236" t="s">
        <v>306</v>
      </c>
      <c r="F203" s="236" t="s">
        <v>307</v>
      </c>
      <c r="G203" s="223"/>
      <c r="H203" s="223"/>
      <c r="I203" s="226"/>
      <c r="J203" s="237">
        <f>BK203</f>
        <v>0</v>
      </c>
      <c r="K203" s="223"/>
      <c r="L203" s="228"/>
      <c r="M203" s="229"/>
      <c r="N203" s="230"/>
      <c r="O203" s="230"/>
      <c r="P203" s="231">
        <f>SUM(P204:P206)</f>
        <v>0</v>
      </c>
      <c r="Q203" s="230"/>
      <c r="R203" s="231">
        <f>SUM(R204:R206)</f>
        <v>0</v>
      </c>
      <c r="S203" s="230"/>
      <c r="T203" s="232">
        <f>SUM(T204:T206)</f>
        <v>3.3999999999999999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3" t="s">
        <v>88</v>
      </c>
      <c r="AT203" s="234" t="s">
        <v>75</v>
      </c>
      <c r="AU203" s="234" t="s">
        <v>83</v>
      </c>
      <c r="AY203" s="233" t="s">
        <v>162</v>
      </c>
      <c r="BK203" s="235">
        <f>SUM(BK204:BK206)</f>
        <v>0</v>
      </c>
    </row>
    <row r="204" s="2" customFormat="1" ht="37.8" customHeight="1">
      <c r="A204" s="39"/>
      <c r="B204" s="40"/>
      <c r="C204" s="238" t="s">
        <v>308</v>
      </c>
      <c r="D204" s="238" t="s">
        <v>164</v>
      </c>
      <c r="E204" s="239" t="s">
        <v>309</v>
      </c>
      <c r="F204" s="240" t="s">
        <v>310</v>
      </c>
      <c r="G204" s="241" t="s">
        <v>248</v>
      </c>
      <c r="H204" s="242">
        <v>64.599999999999994</v>
      </c>
      <c r="I204" s="243"/>
      <c r="J204" s="244">
        <f>ROUND(I204*H204,2)</f>
        <v>0</v>
      </c>
      <c r="K204" s="245"/>
      <c r="L204" s="45"/>
      <c r="M204" s="246" t="s">
        <v>1</v>
      </c>
      <c r="N204" s="247" t="s">
        <v>42</v>
      </c>
      <c r="O204" s="98"/>
      <c r="P204" s="248">
        <f>O204*H204</f>
        <v>0</v>
      </c>
      <c r="Q204" s="248">
        <v>0</v>
      </c>
      <c r="R204" s="248">
        <f>Q204*H204</f>
        <v>0</v>
      </c>
      <c r="S204" s="248">
        <v>0.050000000000000003</v>
      </c>
      <c r="T204" s="249">
        <f>S204*H204</f>
        <v>3.23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0" t="s">
        <v>249</v>
      </c>
      <c r="AT204" s="250" t="s">
        <v>164</v>
      </c>
      <c r="AU204" s="250" t="s">
        <v>88</v>
      </c>
      <c r="AY204" s="18" t="s">
        <v>162</v>
      </c>
      <c r="BE204" s="251">
        <f>IF(N204="základná",J204,0)</f>
        <v>0</v>
      </c>
      <c r="BF204" s="251">
        <f>IF(N204="znížená",J204,0)</f>
        <v>0</v>
      </c>
      <c r="BG204" s="251">
        <f>IF(N204="zákl. prenesená",J204,0)</f>
        <v>0</v>
      </c>
      <c r="BH204" s="251">
        <f>IF(N204="zníž. prenesená",J204,0)</f>
        <v>0</v>
      </c>
      <c r="BI204" s="251">
        <f>IF(N204="nulová",J204,0)</f>
        <v>0</v>
      </c>
      <c r="BJ204" s="18" t="s">
        <v>88</v>
      </c>
      <c r="BK204" s="251">
        <f>ROUND(I204*H204,2)</f>
        <v>0</v>
      </c>
      <c r="BL204" s="18" t="s">
        <v>249</v>
      </c>
      <c r="BM204" s="250" t="s">
        <v>311</v>
      </c>
    </row>
    <row r="205" s="13" customFormat="1">
      <c r="A205" s="13"/>
      <c r="B205" s="252"/>
      <c r="C205" s="253"/>
      <c r="D205" s="254" t="s">
        <v>170</v>
      </c>
      <c r="E205" s="255" t="s">
        <v>1</v>
      </c>
      <c r="F205" s="256" t="s">
        <v>273</v>
      </c>
      <c r="G205" s="253"/>
      <c r="H205" s="257">
        <v>64.599999999999994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170</v>
      </c>
      <c r="AU205" s="263" t="s">
        <v>88</v>
      </c>
      <c r="AV205" s="13" t="s">
        <v>88</v>
      </c>
      <c r="AW205" s="13" t="s">
        <v>31</v>
      </c>
      <c r="AX205" s="13" t="s">
        <v>83</v>
      </c>
      <c r="AY205" s="263" t="s">
        <v>162</v>
      </c>
    </row>
    <row r="206" s="2" customFormat="1" ht="37.8" customHeight="1">
      <c r="A206" s="39"/>
      <c r="B206" s="40"/>
      <c r="C206" s="238" t="s">
        <v>312</v>
      </c>
      <c r="D206" s="238" t="s">
        <v>164</v>
      </c>
      <c r="E206" s="239" t="s">
        <v>313</v>
      </c>
      <c r="F206" s="240" t="s">
        <v>314</v>
      </c>
      <c r="G206" s="241" t="s">
        <v>208</v>
      </c>
      <c r="H206" s="242">
        <v>8.5</v>
      </c>
      <c r="I206" s="243"/>
      <c r="J206" s="244">
        <f>ROUND(I206*H206,2)</f>
        <v>0</v>
      </c>
      <c r="K206" s="245"/>
      <c r="L206" s="45"/>
      <c r="M206" s="286" t="s">
        <v>1</v>
      </c>
      <c r="N206" s="287" t="s">
        <v>42</v>
      </c>
      <c r="O206" s="288"/>
      <c r="P206" s="289">
        <f>O206*H206</f>
        <v>0</v>
      </c>
      <c r="Q206" s="289">
        <v>0</v>
      </c>
      <c r="R206" s="289">
        <f>Q206*H206</f>
        <v>0</v>
      </c>
      <c r="S206" s="289">
        <v>0.02</v>
      </c>
      <c r="T206" s="290">
        <f>S206*H206</f>
        <v>0.17000000000000001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0" t="s">
        <v>249</v>
      </c>
      <c r="AT206" s="250" t="s">
        <v>164</v>
      </c>
      <c r="AU206" s="250" t="s">
        <v>88</v>
      </c>
      <c r="AY206" s="18" t="s">
        <v>162</v>
      </c>
      <c r="BE206" s="251">
        <f>IF(N206="základná",J206,0)</f>
        <v>0</v>
      </c>
      <c r="BF206" s="251">
        <f>IF(N206="znížená",J206,0)</f>
        <v>0</v>
      </c>
      <c r="BG206" s="251">
        <f>IF(N206="zákl. prenesená",J206,0)</f>
        <v>0</v>
      </c>
      <c r="BH206" s="251">
        <f>IF(N206="zníž. prenesená",J206,0)</f>
        <v>0</v>
      </c>
      <c r="BI206" s="251">
        <f>IF(N206="nulová",J206,0)</f>
        <v>0</v>
      </c>
      <c r="BJ206" s="18" t="s">
        <v>88</v>
      </c>
      <c r="BK206" s="251">
        <f>ROUND(I206*H206,2)</f>
        <v>0</v>
      </c>
      <c r="BL206" s="18" t="s">
        <v>249</v>
      </c>
      <c r="BM206" s="250" t="s">
        <v>315</v>
      </c>
    </row>
    <row r="207" s="2" customFormat="1" ht="6.96" customHeight="1">
      <c r="A207" s="39"/>
      <c r="B207" s="73"/>
      <c r="C207" s="74"/>
      <c r="D207" s="74"/>
      <c r="E207" s="74"/>
      <c r="F207" s="74"/>
      <c r="G207" s="74"/>
      <c r="H207" s="74"/>
      <c r="I207" s="74"/>
      <c r="J207" s="74"/>
      <c r="K207" s="74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XF3BlqNdauVcETOfMxnArEQm+fjNUBiZNOrOLH5z5hkffw+SQUY7lD1r26UKV/LumcvPg/OZTXEnRiGieu++jg==" hashValue="IRE7YypStMnusNR8x0Pqj5bfQwELdpqY5X+GFk/albdrZifCjm6yLaDkbR8K7tKiIJKBfU2y4bOyDJgalYhX3w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316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ROUND(J144,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ROUND((SUM(BE144:BE779)),  2)</f>
        <v>0</v>
      </c>
      <c r="G35" s="172"/>
      <c r="H35" s="172"/>
      <c r="I35" s="173">
        <v>0.20000000000000001</v>
      </c>
      <c r="J35" s="171">
        <f>ROUND(((SUM(BE144:BE779))*I35),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ROUND((SUM(BF144:BF779)),  2)</f>
        <v>0</v>
      </c>
      <c r="G36" s="172"/>
      <c r="H36" s="172"/>
      <c r="I36" s="173">
        <v>0.20000000000000001</v>
      </c>
      <c r="J36" s="171">
        <f>ROUND(((SUM(BF144:BF779))*I36),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ROUND((SUM(BG144:BG779)),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ROUND((SUM(BH144:BH779)),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ROUND((SUM(BI144:BI779)),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SO-01.2  Architektúra a statika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J144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J145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J146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317</v>
      </c>
      <c r="E101" s="207"/>
      <c r="F101" s="207"/>
      <c r="G101" s="207"/>
      <c r="H101" s="207"/>
      <c r="I101" s="207"/>
      <c r="J101" s="208">
        <f>J169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318</v>
      </c>
      <c r="E102" s="207"/>
      <c r="F102" s="207"/>
      <c r="G102" s="207"/>
      <c r="H102" s="207"/>
      <c r="I102" s="207"/>
      <c r="J102" s="208">
        <f>J222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319</v>
      </c>
      <c r="E103" s="207"/>
      <c r="F103" s="207"/>
      <c r="G103" s="207"/>
      <c r="H103" s="207"/>
      <c r="I103" s="207"/>
      <c r="J103" s="208">
        <f>J269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320</v>
      </c>
      <c r="E104" s="207"/>
      <c r="F104" s="207"/>
      <c r="G104" s="207"/>
      <c r="H104" s="207"/>
      <c r="I104" s="207"/>
      <c r="J104" s="208">
        <f>J333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140"/>
      <c r="D105" s="206" t="s">
        <v>321</v>
      </c>
      <c r="E105" s="207"/>
      <c r="F105" s="207"/>
      <c r="G105" s="207"/>
      <c r="H105" s="207"/>
      <c r="I105" s="207"/>
      <c r="J105" s="208">
        <f>J350</f>
        <v>0</v>
      </c>
      <c r="K105" s="140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140"/>
      <c r="D106" s="206" t="s">
        <v>143</v>
      </c>
      <c r="E106" s="207"/>
      <c r="F106" s="207"/>
      <c r="G106" s="207"/>
      <c r="H106" s="207"/>
      <c r="I106" s="207"/>
      <c r="J106" s="208">
        <f>J423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5"/>
      <c r="C107" s="140"/>
      <c r="D107" s="206" t="s">
        <v>322</v>
      </c>
      <c r="E107" s="207"/>
      <c r="F107" s="207"/>
      <c r="G107" s="207"/>
      <c r="H107" s="207"/>
      <c r="I107" s="207"/>
      <c r="J107" s="208">
        <f>J460</f>
        <v>0</v>
      </c>
      <c r="K107" s="140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9"/>
      <c r="C108" s="200"/>
      <c r="D108" s="201" t="s">
        <v>144</v>
      </c>
      <c r="E108" s="202"/>
      <c r="F108" s="202"/>
      <c r="G108" s="202"/>
      <c r="H108" s="202"/>
      <c r="I108" s="202"/>
      <c r="J108" s="203">
        <f>J462</f>
        <v>0</v>
      </c>
      <c r="K108" s="200"/>
      <c r="L108" s="20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5"/>
      <c r="C109" s="140"/>
      <c r="D109" s="206" t="s">
        <v>323</v>
      </c>
      <c r="E109" s="207"/>
      <c r="F109" s="207"/>
      <c r="G109" s="207"/>
      <c r="H109" s="207"/>
      <c r="I109" s="207"/>
      <c r="J109" s="208">
        <f>J463</f>
        <v>0</v>
      </c>
      <c r="K109" s="140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140"/>
      <c r="D110" s="206" t="s">
        <v>324</v>
      </c>
      <c r="E110" s="207"/>
      <c r="F110" s="207"/>
      <c r="G110" s="207"/>
      <c r="H110" s="207"/>
      <c r="I110" s="207"/>
      <c r="J110" s="208">
        <f>J486</f>
        <v>0</v>
      </c>
      <c r="K110" s="140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140"/>
      <c r="D111" s="206" t="s">
        <v>325</v>
      </c>
      <c r="E111" s="207"/>
      <c r="F111" s="207"/>
      <c r="G111" s="207"/>
      <c r="H111" s="207"/>
      <c r="I111" s="207"/>
      <c r="J111" s="208">
        <f>J523</f>
        <v>0</v>
      </c>
      <c r="K111" s="140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140"/>
      <c r="D112" s="206" t="s">
        <v>145</v>
      </c>
      <c r="E112" s="207"/>
      <c r="F112" s="207"/>
      <c r="G112" s="207"/>
      <c r="H112" s="207"/>
      <c r="I112" s="207"/>
      <c r="J112" s="208">
        <f>J527</f>
        <v>0</v>
      </c>
      <c r="K112" s="140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140"/>
      <c r="D113" s="206" t="s">
        <v>326</v>
      </c>
      <c r="E113" s="207"/>
      <c r="F113" s="207"/>
      <c r="G113" s="207"/>
      <c r="H113" s="207"/>
      <c r="I113" s="207"/>
      <c r="J113" s="208">
        <f>J613</f>
        <v>0</v>
      </c>
      <c r="K113" s="140"/>
      <c r="L113" s="20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140"/>
      <c r="D114" s="206" t="s">
        <v>146</v>
      </c>
      <c r="E114" s="207"/>
      <c r="F114" s="207"/>
      <c r="G114" s="207"/>
      <c r="H114" s="207"/>
      <c r="I114" s="207"/>
      <c r="J114" s="208">
        <f>J621</f>
        <v>0</v>
      </c>
      <c r="K114" s="140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140"/>
      <c r="D115" s="206" t="s">
        <v>147</v>
      </c>
      <c r="E115" s="207"/>
      <c r="F115" s="207"/>
      <c r="G115" s="207"/>
      <c r="H115" s="207"/>
      <c r="I115" s="207"/>
      <c r="J115" s="208">
        <f>J630</f>
        <v>0</v>
      </c>
      <c r="K115" s="140"/>
      <c r="L115" s="20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140"/>
      <c r="D116" s="206" t="s">
        <v>327</v>
      </c>
      <c r="E116" s="207"/>
      <c r="F116" s="207"/>
      <c r="G116" s="207"/>
      <c r="H116" s="207"/>
      <c r="I116" s="207"/>
      <c r="J116" s="208">
        <f>J639</f>
        <v>0</v>
      </c>
      <c r="K116" s="140"/>
      <c r="L116" s="20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5"/>
      <c r="C117" s="140"/>
      <c r="D117" s="206" t="s">
        <v>328</v>
      </c>
      <c r="E117" s="207"/>
      <c r="F117" s="207"/>
      <c r="G117" s="207"/>
      <c r="H117" s="207"/>
      <c r="I117" s="207"/>
      <c r="J117" s="208">
        <f>J689</f>
        <v>0</v>
      </c>
      <c r="K117" s="140"/>
      <c r="L117" s="20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5"/>
      <c r="C118" s="140"/>
      <c r="D118" s="206" t="s">
        <v>329</v>
      </c>
      <c r="E118" s="207"/>
      <c r="F118" s="207"/>
      <c r="G118" s="207"/>
      <c r="H118" s="207"/>
      <c r="I118" s="207"/>
      <c r="J118" s="208">
        <f>J701</f>
        <v>0</v>
      </c>
      <c r="K118" s="140"/>
      <c r="L118" s="20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140"/>
      <c r="D119" s="206" t="s">
        <v>330</v>
      </c>
      <c r="E119" s="207"/>
      <c r="F119" s="207"/>
      <c r="G119" s="207"/>
      <c r="H119" s="207"/>
      <c r="I119" s="207"/>
      <c r="J119" s="208">
        <f>J726</f>
        <v>0</v>
      </c>
      <c r="K119" s="140"/>
      <c r="L119" s="20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140"/>
      <c r="D120" s="206" t="s">
        <v>331</v>
      </c>
      <c r="E120" s="207"/>
      <c r="F120" s="207"/>
      <c r="G120" s="207"/>
      <c r="H120" s="207"/>
      <c r="I120" s="207"/>
      <c r="J120" s="208">
        <f>J732</f>
        <v>0</v>
      </c>
      <c r="K120" s="140"/>
      <c r="L120" s="20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5"/>
      <c r="C121" s="140"/>
      <c r="D121" s="206" t="s">
        <v>332</v>
      </c>
      <c r="E121" s="207"/>
      <c r="F121" s="207"/>
      <c r="G121" s="207"/>
      <c r="H121" s="207"/>
      <c r="I121" s="207"/>
      <c r="J121" s="208">
        <f>J745</f>
        <v>0</v>
      </c>
      <c r="K121" s="140"/>
      <c r="L121" s="20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5"/>
      <c r="C122" s="140"/>
      <c r="D122" s="206" t="s">
        <v>333</v>
      </c>
      <c r="E122" s="207"/>
      <c r="F122" s="207"/>
      <c r="G122" s="207"/>
      <c r="H122" s="207"/>
      <c r="I122" s="207"/>
      <c r="J122" s="208">
        <f>J774</f>
        <v>0</v>
      </c>
      <c r="K122" s="140"/>
      <c r="L122" s="20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75"/>
      <c r="C128" s="76"/>
      <c r="D128" s="76"/>
      <c r="E128" s="76"/>
      <c r="F128" s="76"/>
      <c r="G128" s="76"/>
      <c r="H128" s="76"/>
      <c r="I128" s="76"/>
      <c r="J128" s="76"/>
      <c r="K128" s="76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148</v>
      </c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15</v>
      </c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94" t="str">
        <f>E7</f>
        <v>Nízkokapacitné ubytovacie zariadenie - prestavba, prístavba a nadstavba vedľajšej stavby</v>
      </c>
      <c r="F132" s="33"/>
      <c r="G132" s="33"/>
      <c r="H132" s="33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132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23.25" customHeight="1">
      <c r="A134" s="39"/>
      <c r="B134" s="40"/>
      <c r="C134" s="41"/>
      <c r="D134" s="41"/>
      <c r="E134" s="194" t="s">
        <v>133</v>
      </c>
      <c r="F134" s="41"/>
      <c r="G134" s="41"/>
      <c r="H134" s="41"/>
      <c r="I134" s="41"/>
      <c r="J134" s="41"/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134</v>
      </c>
      <c r="D135" s="41"/>
      <c r="E135" s="41"/>
      <c r="F135" s="41"/>
      <c r="G135" s="41"/>
      <c r="H135" s="41"/>
      <c r="I135" s="41"/>
      <c r="J135" s="41"/>
      <c r="K135" s="41"/>
      <c r="L135" s="7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83" t="str">
        <f>E11</f>
        <v xml:space="preserve">02 - SO-01.2  Architektúra a statika</v>
      </c>
      <c r="F136" s="41"/>
      <c r="G136" s="41"/>
      <c r="H136" s="41"/>
      <c r="I136" s="41"/>
      <c r="J136" s="41"/>
      <c r="K136" s="41"/>
      <c r="L136" s="7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70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19</v>
      </c>
      <c r="D138" s="41"/>
      <c r="E138" s="41"/>
      <c r="F138" s="28" t="str">
        <f>F14</f>
        <v>Okoč, Hlavná ulica č. 1780</v>
      </c>
      <c r="G138" s="41"/>
      <c r="H138" s="41"/>
      <c r="I138" s="33" t="s">
        <v>21</v>
      </c>
      <c r="J138" s="86" t="str">
        <f>IF(J14="","",J14)</f>
        <v>19. 7. 2023</v>
      </c>
      <c r="K138" s="41"/>
      <c r="L138" s="70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70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23</v>
      </c>
      <c r="D140" s="41"/>
      <c r="E140" s="41"/>
      <c r="F140" s="28" t="str">
        <f>E17</f>
        <v>JUMA, s.r.o., Okoč</v>
      </c>
      <c r="G140" s="41"/>
      <c r="H140" s="41"/>
      <c r="I140" s="33" t="s">
        <v>29</v>
      </c>
      <c r="J140" s="37" t="str">
        <f>E23</f>
        <v>Ing. Attila Urbán</v>
      </c>
      <c r="K140" s="41"/>
      <c r="L140" s="70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27</v>
      </c>
      <c r="D141" s="41"/>
      <c r="E141" s="41"/>
      <c r="F141" s="28" t="str">
        <f>IF(E20="","",E20)</f>
        <v>Vyplň údaj</v>
      </c>
      <c r="G141" s="41"/>
      <c r="H141" s="41"/>
      <c r="I141" s="33" t="s">
        <v>32</v>
      </c>
      <c r="J141" s="37" t="str">
        <f>E26</f>
        <v xml:space="preserve"> </v>
      </c>
      <c r="K141" s="41"/>
      <c r="L141" s="70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70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10"/>
      <c r="B143" s="211"/>
      <c r="C143" s="212" t="s">
        <v>149</v>
      </c>
      <c r="D143" s="213" t="s">
        <v>61</v>
      </c>
      <c r="E143" s="213" t="s">
        <v>57</v>
      </c>
      <c r="F143" s="213" t="s">
        <v>58</v>
      </c>
      <c r="G143" s="213" t="s">
        <v>150</v>
      </c>
      <c r="H143" s="213" t="s">
        <v>151</v>
      </c>
      <c r="I143" s="213" t="s">
        <v>152</v>
      </c>
      <c r="J143" s="214" t="s">
        <v>138</v>
      </c>
      <c r="K143" s="215" t="s">
        <v>153</v>
      </c>
      <c r="L143" s="216"/>
      <c r="M143" s="107" t="s">
        <v>1</v>
      </c>
      <c r="N143" s="108" t="s">
        <v>40</v>
      </c>
      <c r="O143" s="108" t="s">
        <v>154</v>
      </c>
      <c r="P143" s="108" t="s">
        <v>155</v>
      </c>
      <c r="Q143" s="108" t="s">
        <v>156</v>
      </c>
      <c r="R143" s="108" t="s">
        <v>157</v>
      </c>
      <c r="S143" s="108" t="s">
        <v>158</v>
      </c>
      <c r="T143" s="109" t="s">
        <v>159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9"/>
      <c r="B144" s="40"/>
      <c r="C144" s="114" t="s">
        <v>139</v>
      </c>
      <c r="D144" s="41"/>
      <c r="E144" s="41"/>
      <c r="F144" s="41"/>
      <c r="G144" s="41"/>
      <c r="H144" s="41"/>
      <c r="I144" s="41"/>
      <c r="J144" s="217">
        <f>BK144</f>
        <v>0</v>
      </c>
      <c r="K144" s="41"/>
      <c r="L144" s="45"/>
      <c r="M144" s="110"/>
      <c r="N144" s="218"/>
      <c r="O144" s="111"/>
      <c r="P144" s="219">
        <f>P145+P462</f>
        <v>0</v>
      </c>
      <c r="Q144" s="111"/>
      <c r="R144" s="219">
        <f>R145+R462</f>
        <v>211.14262020000001</v>
      </c>
      <c r="S144" s="111"/>
      <c r="T144" s="220">
        <f>T145+T462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75</v>
      </c>
      <c r="AU144" s="18" t="s">
        <v>140</v>
      </c>
      <c r="BK144" s="221">
        <f>BK145+BK462</f>
        <v>0</v>
      </c>
    </row>
    <row r="145" s="12" customFormat="1" ht="25.92" customHeight="1">
      <c r="A145" s="12"/>
      <c r="B145" s="222"/>
      <c r="C145" s="223"/>
      <c r="D145" s="224" t="s">
        <v>75</v>
      </c>
      <c r="E145" s="225" t="s">
        <v>160</v>
      </c>
      <c r="F145" s="225" t="s">
        <v>161</v>
      </c>
      <c r="G145" s="223"/>
      <c r="H145" s="223"/>
      <c r="I145" s="226"/>
      <c r="J145" s="227">
        <f>BK145</f>
        <v>0</v>
      </c>
      <c r="K145" s="223"/>
      <c r="L145" s="228"/>
      <c r="M145" s="229"/>
      <c r="N145" s="230"/>
      <c r="O145" s="230"/>
      <c r="P145" s="231">
        <f>P146+P169+P222+P269+P333+P350+P423+P460</f>
        <v>0</v>
      </c>
      <c r="Q145" s="230"/>
      <c r="R145" s="231">
        <f>R146+R169+R222+R269+R333+R350+R423+R460</f>
        <v>191.76935360000002</v>
      </c>
      <c r="S145" s="230"/>
      <c r="T145" s="232">
        <f>T146+T169+T222+T269+T333+T350+T423+T460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83</v>
      </c>
      <c r="AT145" s="234" t="s">
        <v>75</v>
      </c>
      <c r="AU145" s="234" t="s">
        <v>76</v>
      </c>
      <c r="AY145" s="233" t="s">
        <v>162</v>
      </c>
      <c r="BK145" s="235">
        <f>BK146+BK169+BK222+BK269+BK333+BK350+BK423+BK460</f>
        <v>0</v>
      </c>
    </row>
    <row r="146" s="12" customFormat="1" ht="22.8" customHeight="1">
      <c r="A146" s="12"/>
      <c r="B146" s="222"/>
      <c r="C146" s="223"/>
      <c r="D146" s="224" t="s">
        <v>75</v>
      </c>
      <c r="E146" s="236" t="s">
        <v>83</v>
      </c>
      <c r="F146" s="236" t="s">
        <v>163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SUM(P147:P168)</f>
        <v>0</v>
      </c>
      <c r="Q146" s="230"/>
      <c r="R146" s="231">
        <f>SUM(R147:R168)</f>
        <v>0</v>
      </c>
      <c r="S146" s="230"/>
      <c r="T146" s="232">
        <f>SUM(T147:T168)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83</v>
      </c>
      <c r="AT146" s="234" t="s">
        <v>75</v>
      </c>
      <c r="AU146" s="234" t="s">
        <v>83</v>
      </c>
      <c r="AY146" s="233" t="s">
        <v>162</v>
      </c>
      <c r="BK146" s="235">
        <f>SUM(BK147:BK168)</f>
        <v>0</v>
      </c>
    </row>
    <row r="147" s="2" customFormat="1" ht="24.15" customHeight="1">
      <c r="A147" s="39"/>
      <c r="B147" s="40"/>
      <c r="C147" s="238" t="s">
        <v>83</v>
      </c>
      <c r="D147" s="238" t="s">
        <v>164</v>
      </c>
      <c r="E147" s="239" t="s">
        <v>334</v>
      </c>
      <c r="F147" s="240" t="s">
        <v>335</v>
      </c>
      <c r="G147" s="241" t="s">
        <v>167</v>
      </c>
      <c r="H147" s="242">
        <v>17.600000000000001</v>
      </c>
      <c r="I147" s="243"/>
      <c r="J147" s="244">
        <f>ROUND(I147*H147,2)</f>
        <v>0</v>
      </c>
      <c r="K147" s="245"/>
      <c r="L147" s="45"/>
      <c r="M147" s="246" t="s">
        <v>1</v>
      </c>
      <c r="N147" s="247" t="s">
        <v>42</v>
      </c>
      <c r="O147" s="98"/>
      <c r="P147" s="248">
        <f>O147*H147</f>
        <v>0</v>
      </c>
      <c r="Q147" s="248">
        <v>0</v>
      </c>
      <c r="R147" s="248">
        <f>Q147*H147</f>
        <v>0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168</v>
      </c>
      <c r="AT147" s="250" t="s">
        <v>164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168</v>
      </c>
      <c r="BM147" s="250" t="s">
        <v>336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337</v>
      </c>
      <c r="G148" s="253"/>
      <c r="H148" s="257">
        <v>17.553999999999998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3" customFormat="1">
      <c r="A149" s="13"/>
      <c r="B149" s="252"/>
      <c r="C149" s="253"/>
      <c r="D149" s="254" t="s">
        <v>170</v>
      </c>
      <c r="E149" s="255" t="s">
        <v>1</v>
      </c>
      <c r="F149" s="256" t="s">
        <v>338</v>
      </c>
      <c r="G149" s="253"/>
      <c r="H149" s="257">
        <v>0.045999999999999999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170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162</v>
      </c>
    </row>
    <row r="150" s="14" customFormat="1">
      <c r="A150" s="14"/>
      <c r="B150" s="264"/>
      <c r="C150" s="265"/>
      <c r="D150" s="254" t="s">
        <v>170</v>
      </c>
      <c r="E150" s="266" t="s">
        <v>1</v>
      </c>
      <c r="F150" s="267" t="s">
        <v>339</v>
      </c>
      <c r="G150" s="265"/>
      <c r="H150" s="268">
        <v>17.600000000000001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4" t="s">
        <v>170</v>
      </c>
      <c r="AU150" s="274" t="s">
        <v>88</v>
      </c>
      <c r="AV150" s="14" t="s">
        <v>168</v>
      </c>
      <c r="AW150" s="14" t="s">
        <v>31</v>
      </c>
      <c r="AX150" s="14" t="s">
        <v>83</v>
      </c>
      <c r="AY150" s="274" t="s">
        <v>162</v>
      </c>
    </row>
    <row r="151" s="2" customFormat="1" ht="24.15" customHeight="1">
      <c r="A151" s="39"/>
      <c r="B151" s="40"/>
      <c r="C151" s="238" t="s">
        <v>88</v>
      </c>
      <c r="D151" s="238" t="s">
        <v>164</v>
      </c>
      <c r="E151" s="239" t="s">
        <v>340</v>
      </c>
      <c r="F151" s="240" t="s">
        <v>341</v>
      </c>
      <c r="G151" s="241" t="s">
        <v>167</v>
      </c>
      <c r="H151" s="242">
        <v>17.600000000000001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168</v>
      </c>
      <c r="AT151" s="250" t="s">
        <v>164</v>
      </c>
      <c r="AU151" s="250" t="s">
        <v>88</v>
      </c>
      <c r="AY151" s="18" t="s">
        <v>162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168</v>
      </c>
      <c r="BM151" s="250" t="s">
        <v>342</v>
      </c>
    </row>
    <row r="152" s="2" customFormat="1" ht="24.15" customHeight="1">
      <c r="A152" s="39"/>
      <c r="B152" s="40"/>
      <c r="C152" s="238" t="s">
        <v>177</v>
      </c>
      <c r="D152" s="238" t="s">
        <v>164</v>
      </c>
      <c r="E152" s="239" t="s">
        <v>165</v>
      </c>
      <c r="F152" s="240" t="s">
        <v>166</v>
      </c>
      <c r="G152" s="241" t="s">
        <v>167</v>
      </c>
      <c r="H152" s="242">
        <v>16.800000000000001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168</v>
      </c>
      <c r="AT152" s="250" t="s">
        <v>164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168</v>
      </c>
      <c r="BM152" s="250" t="s">
        <v>343</v>
      </c>
    </row>
    <row r="153" s="13" customFormat="1">
      <c r="A153" s="13"/>
      <c r="B153" s="252"/>
      <c r="C153" s="253"/>
      <c r="D153" s="254" t="s">
        <v>170</v>
      </c>
      <c r="E153" s="255" t="s">
        <v>1</v>
      </c>
      <c r="F153" s="256" t="s">
        <v>344</v>
      </c>
      <c r="G153" s="253"/>
      <c r="H153" s="257">
        <v>13.305999999999999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170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162</v>
      </c>
    </row>
    <row r="154" s="13" customFormat="1">
      <c r="A154" s="13"/>
      <c r="B154" s="252"/>
      <c r="C154" s="253"/>
      <c r="D154" s="254" t="s">
        <v>170</v>
      </c>
      <c r="E154" s="255" t="s">
        <v>1</v>
      </c>
      <c r="F154" s="256" t="s">
        <v>345</v>
      </c>
      <c r="G154" s="253"/>
      <c r="H154" s="257">
        <v>3.427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170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162</v>
      </c>
    </row>
    <row r="155" s="15" customFormat="1">
      <c r="A155" s="15"/>
      <c r="B155" s="275"/>
      <c r="C155" s="276"/>
      <c r="D155" s="254" t="s">
        <v>170</v>
      </c>
      <c r="E155" s="277" t="s">
        <v>1</v>
      </c>
      <c r="F155" s="278" t="s">
        <v>218</v>
      </c>
      <c r="G155" s="276"/>
      <c r="H155" s="279">
        <v>16.733000000000001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5" t="s">
        <v>170</v>
      </c>
      <c r="AU155" s="285" t="s">
        <v>88</v>
      </c>
      <c r="AV155" s="15" t="s">
        <v>177</v>
      </c>
      <c r="AW155" s="15" t="s">
        <v>31</v>
      </c>
      <c r="AX155" s="15" t="s">
        <v>76</v>
      </c>
      <c r="AY155" s="285" t="s">
        <v>162</v>
      </c>
    </row>
    <row r="156" s="13" customFormat="1">
      <c r="A156" s="13"/>
      <c r="B156" s="252"/>
      <c r="C156" s="253"/>
      <c r="D156" s="254" t="s">
        <v>170</v>
      </c>
      <c r="E156" s="255" t="s">
        <v>1</v>
      </c>
      <c r="F156" s="256" t="s">
        <v>346</v>
      </c>
      <c r="G156" s="253"/>
      <c r="H156" s="257">
        <v>0.067000000000000004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170</v>
      </c>
      <c r="AU156" s="263" t="s">
        <v>88</v>
      </c>
      <c r="AV156" s="13" t="s">
        <v>88</v>
      </c>
      <c r="AW156" s="13" t="s">
        <v>31</v>
      </c>
      <c r="AX156" s="13" t="s">
        <v>76</v>
      </c>
      <c r="AY156" s="263" t="s">
        <v>162</v>
      </c>
    </row>
    <row r="157" s="14" customFormat="1">
      <c r="A157" s="14"/>
      <c r="B157" s="264"/>
      <c r="C157" s="265"/>
      <c r="D157" s="254" t="s">
        <v>170</v>
      </c>
      <c r="E157" s="266" t="s">
        <v>1</v>
      </c>
      <c r="F157" s="267" t="s">
        <v>347</v>
      </c>
      <c r="G157" s="265"/>
      <c r="H157" s="268">
        <v>16.800000000000001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170</v>
      </c>
      <c r="AU157" s="274" t="s">
        <v>88</v>
      </c>
      <c r="AV157" s="14" t="s">
        <v>168</v>
      </c>
      <c r="AW157" s="14" t="s">
        <v>31</v>
      </c>
      <c r="AX157" s="14" t="s">
        <v>83</v>
      </c>
      <c r="AY157" s="274" t="s">
        <v>162</v>
      </c>
    </row>
    <row r="158" s="2" customFormat="1" ht="33" customHeight="1">
      <c r="A158" s="39"/>
      <c r="B158" s="40"/>
      <c r="C158" s="238" t="s">
        <v>168</v>
      </c>
      <c r="D158" s="238" t="s">
        <v>164</v>
      </c>
      <c r="E158" s="239" t="s">
        <v>174</v>
      </c>
      <c r="F158" s="240" t="s">
        <v>175</v>
      </c>
      <c r="G158" s="241" t="s">
        <v>167</v>
      </c>
      <c r="H158" s="242">
        <v>14</v>
      </c>
      <c r="I158" s="243"/>
      <c r="J158" s="244">
        <f>ROUND(I158*H158,2)</f>
        <v>0</v>
      </c>
      <c r="K158" s="245"/>
      <c r="L158" s="45"/>
      <c r="M158" s="246" t="s">
        <v>1</v>
      </c>
      <c r="N158" s="247" t="s">
        <v>42</v>
      </c>
      <c r="O158" s="98"/>
      <c r="P158" s="248">
        <f>O158*H158</f>
        <v>0</v>
      </c>
      <c r="Q158" s="248">
        <v>0</v>
      </c>
      <c r="R158" s="248">
        <f>Q158*H158</f>
        <v>0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168</v>
      </c>
      <c r="AT158" s="250" t="s">
        <v>164</v>
      </c>
      <c r="AU158" s="250" t="s">
        <v>88</v>
      </c>
      <c r="AY158" s="18" t="s">
        <v>162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168</v>
      </c>
      <c r="BM158" s="250" t="s">
        <v>348</v>
      </c>
    </row>
    <row r="159" s="13" customFormat="1">
      <c r="A159" s="13"/>
      <c r="B159" s="252"/>
      <c r="C159" s="253"/>
      <c r="D159" s="254" t="s">
        <v>170</v>
      </c>
      <c r="E159" s="255" t="s">
        <v>1</v>
      </c>
      <c r="F159" s="256" t="s">
        <v>349</v>
      </c>
      <c r="G159" s="253"/>
      <c r="H159" s="257">
        <v>34.399999999999999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170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162</v>
      </c>
    </row>
    <row r="160" s="13" customFormat="1">
      <c r="A160" s="13"/>
      <c r="B160" s="252"/>
      <c r="C160" s="253"/>
      <c r="D160" s="254" t="s">
        <v>170</v>
      </c>
      <c r="E160" s="255" t="s">
        <v>1</v>
      </c>
      <c r="F160" s="256" t="s">
        <v>350</v>
      </c>
      <c r="G160" s="253"/>
      <c r="H160" s="257">
        <v>-20.399999999999999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170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162</v>
      </c>
    </row>
    <row r="161" s="14" customFormat="1">
      <c r="A161" s="14"/>
      <c r="B161" s="264"/>
      <c r="C161" s="265"/>
      <c r="D161" s="254" t="s">
        <v>170</v>
      </c>
      <c r="E161" s="266" t="s">
        <v>1</v>
      </c>
      <c r="F161" s="267" t="s">
        <v>351</v>
      </c>
      <c r="G161" s="265"/>
      <c r="H161" s="268">
        <v>14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170</v>
      </c>
      <c r="AU161" s="274" t="s">
        <v>88</v>
      </c>
      <c r="AV161" s="14" t="s">
        <v>168</v>
      </c>
      <c r="AW161" s="14" t="s">
        <v>31</v>
      </c>
      <c r="AX161" s="14" t="s">
        <v>83</v>
      </c>
      <c r="AY161" s="274" t="s">
        <v>162</v>
      </c>
    </row>
    <row r="162" s="2" customFormat="1" ht="16.5" customHeight="1">
      <c r="A162" s="39"/>
      <c r="B162" s="40"/>
      <c r="C162" s="238" t="s">
        <v>188</v>
      </c>
      <c r="D162" s="238" t="s">
        <v>164</v>
      </c>
      <c r="E162" s="239" t="s">
        <v>178</v>
      </c>
      <c r="F162" s="240" t="s">
        <v>179</v>
      </c>
      <c r="G162" s="241" t="s">
        <v>167</v>
      </c>
      <c r="H162" s="242">
        <v>14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</v>
      </c>
      <c r="R162" s="248">
        <f>Q162*H162</f>
        <v>0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168</v>
      </c>
      <c r="AT162" s="250" t="s">
        <v>164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168</v>
      </c>
      <c r="BM162" s="250" t="s">
        <v>352</v>
      </c>
    </row>
    <row r="163" s="2" customFormat="1" ht="16.5" customHeight="1">
      <c r="A163" s="39"/>
      <c r="B163" s="40"/>
      <c r="C163" s="238" t="s">
        <v>194</v>
      </c>
      <c r="D163" s="238" t="s">
        <v>164</v>
      </c>
      <c r="E163" s="239" t="s">
        <v>181</v>
      </c>
      <c r="F163" s="240" t="s">
        <v>182</v>
      </c>
      <c r="G163" s="241" t="s">
        <v>183</v>
      </c>
      <c r="H163" s="242">
        <v>25.199999999999999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168</v>
      </c>
      <c r="AT163" s="250" t="s">
        <v>164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168</v>
      </c>
      <c r="BM163" s="250" t="s">
        <v>353</v>
      </c>
    </row>
    <row r="164" s="13" customFormat="1">
      <c r="A164" s="13"/>
      <c r="B164" s="252"/>
      <c r="C164" s="253"/>
      <c r="D164" s="254" t="s">
        <v>170</v>
      </c>
      <c r="E164" s="255" t="s">
        <v>1</v>
      </c>
      <c r="F164" s="256" t="s">
        <v>354</v>
      </c>
      <c r="G164" s="253"/>
      <c r="H164" s="257">
        <v>25.199999999999999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170</v>
      </c>
      <c r="AU164" s="263" t="s">
        <v>88</v>
      </c>
      <c r="AV164" s="13" t="s">
        <v>88</v>
      </c>
      <c r="AW164" s="13" t="s">
        <v>31</v>
      </c>
      <c r="AX164" s="13" t="s">
        <v>83</v>
      </c>
      <c r="AY164" s="263" t="s">
        <v>162</v>
      </c>
    </row>
    <row r="165" s="2" customFormat="1" ht="24.15" customHeight="1">
      <c r="A165" s="39"/>
      <c r="B165" s="40"/>
      <c r="C165" s="238" t="s">
        <v>200</v>
      </c>
      <c r="D165" s="238" t="s">
        <v>164</v>
      </c>
      <c r="E165" s="239" t="s">
        <v>355</v>
      </c>
      <c r="F165" s="240" t="s">
        <v>356</v>
      </c>
      <c r="G165" s="241" t="s">
        <v>167</v>
      </c>
      <c r="H165" s="242">
        <v>20.399999999999999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</v>
      </c>
      <c r="R165" s="248">
        <f>Q165*H165</f>
        <v>0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168</v>
      </c>
      <c r="AT165" s="250" t="s">
        <v>164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168</v>
      </c>
      <c r="BM165" s="250" t="s">
        <v>357</v>
      </c>
    </row>
    <row r="166" s="13" customFormat="1">
      <c r="A166" s="13"/>
      <c r="B166" s="252"/>
      <c r="C166" s="253"/>
      <c r="D166" s="254" t="s">
        <v>170</v>
      </c>
      <c r="E166" s="255" t="s">
        <v>1</v>
      </c>
      <c r="F166" s="256" t="s">
        <v>358</v>
      </c>
      <c r="G166" s="253"/>
      <c r="H166" s="257">
        <v>20.437000000000001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170</v>
      </c>
      <c r="AU166" s="263" t="s">
        <v>88</v>
      </c>
      <c r="AV166" s="13" t="s">
        <v>88</v>
      </c>
      <c r="AW166" s="13" t="s">
        <v>31</v>
      </c>
      <c r="AX166" s="13" t="s">
        <v>76</v>
      </c>
      <c r="AY166" s="263" t="s">
        <v>162</v>
      </c>
    </row>
    <row r="167" s="13" customFormat="1">
      <c r="A167" s="13"/>
      <c r="B167" s="252"/>
      <c r="C167" s="253"/>
      <c r="D167" s="254" t="s">
        <v>170</v>
      </c>
      <c r="E167" s="255" t="s">
        <v>1</v>
      </c>
      <c r="F167" s="256" t="s">
        <v>359</v>
      </c>
      <c r="G167" s="253"/>
      <c r="H167" s="257">
        <v>-0.036999999999999998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170</v>
      </c>
      <c r="AU167" s="263" t="s">
        <v>88</v>
      </c>
      <c r="AV167" s="13" t="s">
        <v>88</v>
      </c>
      <c r="AW167" s="13" t="s">
        <v>31</v>
      </c>
      <c r="AX167" s="13" t="s">
        <v>76</v>
      </c>
      <c r="AY167" s="263" t="s">
        <v>162</v>
      </c>
    </row>
    <row r="168" s="14" customFormat="1">
      <c r="A168" s="14"/>
      <c r="B168" s="264"/>
      <c r="C168" s="265"/>
      <c r="D168" s="254" t="s">
        <v>170</v>
      </c>
      <c r="E168" s="266" t="s">
        <v>1</v>
      </c>
      <c r="F168" s="267" t="s">
        <v>360</v>
      </c>
      <c r="G168" s="265"/>
      <c r="H168" s="268">
        <v>20.399999999999999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4" t="s">
        <v>170</v>
      </c>
      <c r="AU168" s="274" t="s">
        <v>88</v>
      </c>
      <c r="AV168" s="14" t="s">
        <v>168</v>
      </c>
      <c r="AW168" s="14" t="s">
        <v>31</v>
      </c>
      <c r="AX168" s="14" t="s">
        <v>83</v>
      </c>
      <c r="AY168" s="274" t="s">
        <v>162</v>
      </c>
    </row>
    <row r="169" s="12" customFormat="1" ht="22.8" customHeight="1">
      <c r="A169" s="12"/>
      <c r="B169" s="222"/>
      <c r="C169" s="223"/>
      <c r="D169" s="224" t="s">
        <v>75</v>
      </c>
      <c r="E169" s="236" t="s">
        <v>88</v>
      </c>
      <c r="F169" s="236" t="s">
        <v>361</v>
      </c>
      <c r="G169" s="223"/>
      <c r="H169" s="223"/>
      <c r="I169" s="226"/>
      <c r="J169" s="237">
        <f>BK169</f>
        <v>0</v>
      </c>
      <c r="K169" s="223"/>
      <c r="L169" s="228"/>
      <c r="M169" s="229"/>
      <c r="N169" s="230"/>
      <c r="O169" s="230"/>
      <c r="P169" s="231">
        <f>SUM(P170:P221)</f>
        <v>0</v>
      </c>
      <c r="Q169" s="230"/>
      <c r="R169" s="231">
        <f>SUM(R170:R221)</f>
        <v>57.908338999999998</v>
      </c>
      <c r="S169" s="230"/>
      <c r="T169" s="232">
        <f>SUM(T170:T221)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83</v>
      </c>
      <c r="AT169" s="234" t="s">
        <v>75</v>
      </c>
      <c r="AU169" s="234" t="s">
        <v>83</v>
      </c>
      <c r="AY169" s="233" t="s">
        <v>162</v>
      </c>
      <c r="BK169" s="235">
        <f>SUM(BK170:BK221)</f>
        <v>0</v>
      </c>
    </row>
    <row r="170" s="2" customFormat="1" ht="33" customHeight="1">
      <c r="A170" s="39"/>
      <c r="B170" s="40"/>
      <c r="C170" s="238" t="s">
        <v>205</v>
      </c>
      <c r="D170" s="238" t="s">
        <v>164</v>
      </c>
      <c r="E170" s="239" t="s">
        <v>362</v>
      </c>
      <c r="F170" s="240" t="s">
        <v>363</v>
      </c>
      <c r="G170" s="241" t="s">
        <v>248</v>
      </c>
      <c r="H170" s="242">
        <v>77.799999999999997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168</v>
      </c>
      <c r="AT170" s="250" t="s">
        <v>164</v>
      </c>
      <c r="AU170" s="250" t="s">
        <v>88</v>
      </c>
      <c r="AY170" s="18" t="s">
        <v>162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168</v>
      </c>
      <c r="BM170" s="250" t="s">
        <v>364</v>
      </c>
    </row>
    <row r="171" s="13" customFormat="1">
      <c r="A171" s="13"/>
      <c r="B171" s="252"/>
      <c r="C171" s="253"/>
      <c r="D171" s="254" t="s">
        <v>170</v>
      </c>
      <c r="E171" s="255" t="s">
        <v>1</v>
      </c>
      <c r="F171" s="256" t="s">
        <v>365</v>
      </c>
      <c r="G171" s="253"/>
      <c r="H171" s="257">
        <v>77.748000000000005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170</v>
      </c>
      <c r="AU171" s="263" t="s">
        <v>88</v>
      </c>
      <c r="AV171" s="13" t="s">
        <v>88</v>
      </c>
      <c r="AW171" s="13" t="s">
        <v>31</v>
      </c>
      <c r="AX171" s="13" t="s">
        <v>76</v>
      </c>
      <c r="AY171" s="263" t="s">
        <v>162</v>
      </c>
    </row>
    <row r="172" s="13" customFormat="1">
      <c r="A172" s="13"/>
      <c r="B172" s="252"/>
      <c r="C172" s="253"/>
      <c r="D172" s="254" t="s">
        <v>170</v>
      </c>
      <c r="E172" s="255" t="s">
        <v>1</v>
      </c>
      <c r="F172" s="256" t="s">
        <v>366</v>
      </c>
      <c r="G172" s="253"/>
      <c r="H172" s="257">
        <v>0.051999999999999998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170</v>
      </c>
      <c r="AU172" s="263" t="s">
        <v>88</v>
      </c>
      <c r="AV172" s="13" t="s">
        <v>88</v>
      </c>
      <c r="AW172" s="13" t="s">
        <v>31</v>
      </c>
      <c r="AX172" s="13" t="s">
        <v>76</v>
      </c>
      <c r="AY172" s="263" t="s">
        <v>162</v>
      </c>
    </row>
    <row r="173" s="14" customFormat="1">
      <c r="A173" s="14"/>
      <c r="B173" s="264"/>
      <c r="C173" s="265"/>
      <c r="D173" s="254" t="s">
        <v>170</v>
      </c>
      <c r="E173" s="266" t="s">
        <v>1</v>
      </c>
      <c r="F173" s="267" t="s">
        <v>173</v>
      </c>
      <c r="G173" s="265"/>
      <c r="H173" s="268">
        <v>77.799999999999997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4" t="s">
        <v>170</v>
      </c>
      <c r="AU173" s="274" t="s">
        <v>88</v>
      </c>
      <c r="AV173" s="14" t="s">
        <v>168</v>
      </c>
      <c r="AW173" s="14" t="s">
        <v>31</v>
      </c>
      <c r="AX173" s="14" t="s">
        <v>83</v>
      </c>
      <c r="AY173" s="274" t="s">
        <v>162</v>
      </c>
    </row>
    <row r="174" s="2" customFormat="1" ht="16.5" customHeight="1">
      <c r="A174" s="39"/>
      <c r="B174" s="40"/>
      <c r="C174" s="238" t="s">
        <v>186</v>
      </c>
      <c r="D174" s="238" t="s">
        <v>164</v>
      </c>
      <c r="E174" s="239" t="s">
        <v>367</v>
      </c>
      <c r="F174" s="240" t="s">
        <v>368</v>
      </c>
      <c r="G174" s="241" t="s">
        <v>167</v>
      </c>
      <c r="H174" s="242">
        <v>3.5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2.0663999999999998</v>
      </c>
      <c r="R174" s="248">
        <f>Q174*H174</f>
        <v>7.2323999999999993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168</v>
      </c>
      <c r="AT174" s="250" t="s">
        <v>164</v>
      </c>
      <c r="AU174" s="250" t="s">
        <v>88</v>
      </c>
      <c r="AY174" s="18" t="s">
        <v>162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168</v>
      </c>
      <c r="BM174" s="250" t="s">
        <v>369</v>
      </c>
    </row>
    <row r="175" s="13" customFormat="1">
      <c r="A175" s="13"/>
      <c r="B175" s="252"/>
      <c r="C175" s="253"/>
      <c r="D175" s="254" t="s">
        <v>170</v>
      </c>
      <c r="E175" s="255" t="s">
        <v>1</v>
      </c>
      <c r="F175" s="256" t="s">
        <v>370</v>
      </c>
      <c r="G175" s="253"/>
      <c r="H175" s="257">
        <v>2.4950000000000001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170</v>
      </c>
      <c r="AU175" s="263" t="s">
        <v>88</v>
      </c>
      <c r="AV175" s="13" t="s">
        <v>88</v>
      </c>
      <c r="AW175" s="13" t="s">
        <v>31</v>
      </c>
      <c r="AX175" s="13" t="s">
        <v>76</v>
      </c>
      <c r="AY175" s="263" t="s">
        <v>162</v>
      </c>
    </row>
    <row r="176" s="13" customFormat="1">
      <c r="A176" s="13"/>
      <c r="B176" s="252"/>
      <c r="C176" s="253"/>
      <c r="D176" s="254" t="s">
        <v>170</v>
      </c>
      <c r="E176" s="255" t="s">
        <v>1</v>
      </c>
      <c r="F176" s="256" t="s">
        <v>371</v>
      </c>
      <c r="G176" s="253"/>
      <c r="H176" s="257">
        <v>0.96699999999999997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170</v>
      </c>
      <c r="AU176" s="263" t="s">
        <v>88</v>
      </c>
      <c r="AV176" s="13" t="s">
        <v>88</v>
      </c>
      <c r="AW176" s="13" t="s">
        <v>31</v>
      </c>
      <c r="AX176" s="13" t="s">
        <v>76</v>
      </c>
      <c r="AY176" s="263" t="s">
        <v>162</v>
      </c>
    </row>
    <row r="177" s="15" customFormat="1">
      <c r="A177" s="15"/>
      <c r="B177" s="275"/>
      <c r="C177" s="276"/>
      <c r="D177" s="254" t="s">
        <v>170</v>
      </c>
      <c r="E177" s="277" t="s">
        <v>1</v>
      </c>
      <c r="F177" s="278" t="s">
        <v>218</v>
      </c>
      <c r="G177" s="276"/>
      <c r="H177" s="279">
        <v>3.4620000000000002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5" t="s">
        <v>170</v>
      </c>
      <c r="AU177" s="285" t="s">
        <v>88</v>
      </c>
      <c r="AV177" s="15" t="s">
        <v>177</v>
      </c>
      <c r="AW177" s="15" t="s">
        <v>31</v>
      </c>
      <c r="AX177" s="15" t="s">
        <v>76</v>
      </c>
      <c r="AY177" s="285" t="s">
        <v>162</v>
      </c>
    </row>
    <row r="178" s="13" customFormat="1">
      <c r="A178" s="13"/>
      <c r="B178" s="252"/>
      <c r="C178" s="253"/>
      <c r="D178" s="254" t="s">
        <v>170</v>
      </c>
      <c r="E178" s="255" t="s">
        <v>1</v>
      </c>
      <c r="F178" s="256" t="s">
        <v>372</v>
      </c>
      <c r="G178" s="253"/>
      <c r="H178" s="257">
        <v>0.037999999999999999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170</v>
      </c>
      <c r="AU178" s="263" t="s">
        <v>88</v>
      </c>
      <c r="AV178" s="13" t="s">
        <v>88</v>
      </c>
      <c r="AW178" s="13" t="s">
        <v>31</v>
      </c>
      <c r="AX178" s="13" t="s">
        <v>76</v>
      </c>
      <c r="AY178" s="263" t="s">
        <v>162</v>
      </c>
    </row>
    <row r="179" s="14" customFormat="1">
      <c r="A179" s="14"/>
      <c r="B179" s="264"/>
      <c r="C179" s="265"/>
      <c r="D179" s="254" t="s">
        <v>170</v>
      </c>
      <c r="E179" s="266" t="s">
        <v>1</v>
      </c>
      <c r="F179" s="267" t="s">
        <v>373</v>
      </c>
      <c r="G179" s="265"/>
      <c r="H179" s="268">
        <v>3.5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4" t="s">
        <v>170</v>
      </c>
      <c r="AU179" s="274" t="s">
        <v>88</v>
      </c>
      <c r="AV179" s="14" t="s">
        <v>168</v>
      </c>
      <c r="AW179" s="14" t="s">
        <v>31</v>
      </c>
      <c r="AX179" s="14" t="s">
        <v>83</v>
      </c>
      <c r="AY179" s="274" t="s">
        <v>162</v>
      </c>
    </row>
    <row r="180" s="2" customFormat="1" ht="24.15" customHeight="1">
      <c r="A180" s="39"/>
      <c r="B180" s="40"/>
      <c r="C180" s="238" t="s">
        <v>220</v>
      </c>
      <c r="D180" s="238" t="s">
        <v>164</v>
      </c>
      <c r="E180" s="239" t="s">
        <v>374</v>
      </c>
      <c r="F180" s="240" t="s">
        <v>375</v>
      </c>
      <c r="G180" s="241" t="s">
        <v>248</v>
      </c>
      <c r="H180" s="242">
        <v>6</v>
      </c>
      <c r="I180" s="243"/>
      <c r="J180" s="244">
        <f>ROUND(I180*H180,2)</f>
        <v>0</v>
      </c>
      <c r="K180" s="245"/>
      <c r="L180" s="45"/>
      <c r="M180" s="246" t="s">
        <v>1</v>
      </c>
      <c r="N180" s="247" t="s">
        <v>42</v>
      </c>
      <c r="O180" s="98"/>
      <c r="P180" s="248">
        <f>O180*H180</f>
        <v>0</v>
      </c>
      <c r="Q180" s="248">
        <v>0.0040699999999999998</v>
      </c>
      <c r="R180" s="248">
        <f>Q180*H180</f>
        <v>0.024419999999999997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168</v>
      </c>
      <c r="AT180" s="250" t="s">
        <v>164</v>
      </c>
      <c r="AU180" s="250" t="s">
        <v>88</v>
      </c>
      <c r="AY180" s="18" t="s">
        <v>162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168</v>
      </c>
      <c r="BM180" s="250" t="s">
        <v>376</v>
      </c>
    </row>
    <row r="181" s="13" customFormat="1">
      <c r="A181" s="13"/>
      <c r="B181" s="252"/>
      <c r="C181" s="253"/>
      <c r="D181" s="254" t="s">
        <v>170</v>
      </c>
      <c r="E181" s="255" t="s">
        <v>1</v>
      </c>
      <c r="F181" s="256" t="s">
        <v>377</v>
      </c>
      <c r="G181" s="253"/>
      <c r="H181" s="257">
        <v>6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170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162</v>
      </c>
    </row>
    <row r="182" s="14" customFormat="1">
      <c r="A182" s="14"/>
      <c r="B182" s="264"/>
      <c r="C182" s="265"/>
      <c r="D182" s="254" t="s">
        <v>170</v>
      </c>
      <c r="E182" s="266" t="s">
        <v>1</v>
      </c>
      <c r="F182" s="267" t="s">
        <v>378</v>
      </c>
      <c r="G182" s="265"/>
      <c r="H182" s="268">
        <v>6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170</v>
      </c>
      <c r="AU182" s="274" t="s">
        <v>88</v>
      </c>
      <c r="AV182" s="14" t="s">
        <v>168</v>
      </c>
      <c r="AW182" s="14" t="s">
        <v>31</v>
      </c>
      <c r="AX182" s="14" t="s">
        <v>83</v>
      </c>
      <c r="AY182" s="274" t="s">
        <v>162</v>
      </c>
    </row>
    <row r="183" s="2" customFormat="1" ht="24.15" customHeight="1">
      <c r="A183" s="39"/>
      <c r="B183" s="40"/>
      <c r="C183" s="238" t="s">
        <v>224</v>
      </c>
      <c r="D183" s="238" t="s">
        <v>164</v>
      </c>
      <c r="E183" s="239" t="s">
        <v>379</v>
      </c>
      <c r="F183" s="240" t="s">
        <v>380</v>
      </c>
      <c r="G183" s="241" t="s">
        <v>248</v>
      </c>
      <c r="H183" s="242">
        <v>6</v>
      </c>
      <c r="I183" s="243"/>
      <c r="J183" s="244">
        <f>ROUND(I183*H183,2)</f>
        <v>0</v>
      </c>
      <c r="K183" s="245"/>
      <c r="L183" s="45"/>
      <c r="M183" s="246" t="s">
        <v>1</v>
      </c>
      <c r="N183" s="247" t="s">
        <v>42</v>
      </c>
      <c r="O183" s="98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168</v>
      </c>
      <c r="AT183" s="250" t="s">
        <v>164</v>
      </c>
      <c r="AU183" s="250" t="s">
        <v>88</v>
      </c>
      <c r="AY183" s="18" t="s">
        <v>162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168</v>
      </c>
      <c r="BM183" s="250" t="s">
        <v>381</v>
      </c>
    </row>
    <row r="184" s="2" customFormat="1" ht="33" customHeight="1">
      <c r="A184" s="39"/>
      <c r="B184" s="40"/>
      <c r="C184" s="238" t="s">
        <v>228</v>
      </c>
      <c r="D184" s="238" t="s">
        <v>164</v>
      </c>
      <c r="E184" s="239" t="s">
        <v>382</v>
      </c>
      <c r="F184" s="240" t="s">
        <v>383</v>
      </c>
      <c r="G184" s="241" t="s">
        <v>167</v>
      </c>
      <c r="H184" s="242">
        <v>1.6000000000000001</v>
      </c>
      <c r="I184" s="243"/>
      <c r="J184" s="244">
        <f>ROUND(I184*H184,2)</f>
        <v>0</v>
      </c>
      <c r="K184" s="245"/>
      <c r="L184" s="45"/>
      <c r="M184" s="246" t="s">
        <v>1</v>
      </c>
      <c r="N184" s="247" t="s">
        <v>42</v>
      </c>
      <c r="O184" s="98"/>
      <c r="P184" s="248">
        <f>O184*H184</f>
        <v>0</v>
      </c>
      <c r="Q184" s="248">
        <v>2.1776</v>
      </c>
      <c r="R184" s="248">
        <f>Q184*H184</f>
        <v>3.4841600000000001</v>
      </c>
      <c r="S184" s="248">
        <v>0</v>
      </c>
      <c r="T184" s="24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0" t="s">
        <v>168</v>
      </c>
      <c r="AT184" s="250" t="s">
        <v>164</v>
      </c>
      <c r="AU184" s="250" t="s">
        <v>88</v>
      </c>
      <c r="AY184" s="18" t="s">
        <v>162</v>
      </c>
      <c r="BE184" s="251">
        <f>IF(N184="základná",J184,0)</f>
        <v>0</v>
      </c>
      <c r="BF184" s="251">
        <f>IF(N184="znížená",J184,0)</f>
        <v>0</v>
      </c>
      <c r="BG184" s="251">
        <f>IF(N184="zákl. prenesená",J184,0)</f>
        <v>0</v>
      </c>
      <c r="BH184" s="251">
        <f>IF(N184="zníž. prenesená",J184,0)</f>
        <v>0</v>
      </c>
      <c r="BI184" s="251">
        <f>IF(N184="nulová",J184,0)</f>
        <v>0</v>
      </c>
      <c r="BJ184" s="18" t="s">
        <v>88</v>
      </c>
      <c r="BK184" s="251">
        <f>ROUND(I184*H184,2)</f>
        <v>0</v>
      </c>
      <c r="BL184" s="18" t="s">
        <v>168</v>
      </c>
      <c r="BM184" s="250" t="s">
        <v>384</v>
      </c>
    </row>
    <row r="185" s="13" customFormat="1">
      <c r="A185" s="13"/>
      <c r="B185" s="252"/>
      <c r="C185" s="253"/>
      <c r="D185" s="254" t="s">
        <v>170</v>
      </c>
      <c r="E185" s="255" t="s">
        <v>1</v>
      </c>
      <c r="F185" s="256" t="s">
        <v>385</v>
      </c>
      <c r="G185" s="253"/>
      <c r="H185" s="257">
        <v>1.5960000000000001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170</v>
      </c>
      <c r="AU185" s="263" t="s">
        <v>88</v>
      </c>
      <c r="AV185" s="13" t="s">
        <v>88</v>
      </c>
      <c r="AW185" s="13" t="s">
        <v>31</v>
      </c>
      <c r="AX185" s="13" t="s">
        <v>76</v>
      </c>
      <c r="AY185" s="263" t="s">
        <v>162</v>
      </c>
    </row>
    <row r="186" s="13" customFormat="1">
      <c r="A186" s="13"/>
      <c r="B186" s="252"/>
      <c r="C186" s="253"/>
      <c r="D186" s="254" t="s">
        <v>170</v>
      </c>
      <c r="E186" s="255" t="s">
        <v>1</v>
      </c>
      <c r="F186" s="256" t="s">
        <v>386</v>
      </c>
      <c r="G186" s="253"/>
      <c r="H186" s="257">
        <v>0.0040000000000000001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170</v>
      </c>
      <c r="AU186" s="263" t="s">
        <v>88</v>
      </c>
      <c r="AV186" s="13" t="s">
        <v>88</v>
      </c>
      <c r="AW186" s="13" t="s">
        <v>31</v>
      </c>
      <c r="AX186" s="13" t="s">
        <v>76</v>
      </c>
      <c r="AY186" s="263" t="s">
        <v>162</v>
      </c>
    </row>
    <row r="187" s="14" customFormat="1">
      <c r="A187" s="14"/>
      <c r="B187" s="264"/>
      <c r="C187" s="265"/>
      <c r="D187" s="254" t="s">
        <v>170</v>
      </c>
      <c r="E187" s="266" t="s">
        <v>1</v>
      </c>
      <c r="F187" s="267" t="s">
        <v>387</v>
      </c>
      <c r="G187" s="265"/>
      <c r="H187" s="268">
        <v>1.6000000000000001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4" t="s">
        <v>170</v>
      </c>
      <c r="AU187" s="274" t="s">
        <v>88</v>
      </c>
      <c r="AV187" s="14" t="s">
        <v>168</v>
      </c>
      <c r="AW187" s="14" t="s">
        <v>31</v>
      </c>
      <c r="AX187" s="14" t="s">
        <v>83</v>
      </c>
      <c r="AY187" s="274" t="s">
        <v>162</v>
      </c>
    </row>
    <row r="188" s="2" customFormat="1" ht="33" customHeight="1">
      <c r="A188" s="39"/>
      <c r="B188" s="40"/>
      <c r="C188" s="238" t="s">
        <v>232</v>
      </c>
      <c r="D188" s="238" t="s">
        <v>164</v>
      </c>
      <c r="E188" s="239" t="s">
        <v>388</v>
      </c>
      <c r="F188" s="240" t="s">
        <v>389</v>
      </c>
      <c r="G188" s="241" t="s">
        <v>167</v>
      </c>
      <c r="H188" s="242">
        <v>6.2000000000000002</v>
      </c>
      <c r="I188" s="243"/>
      <c r="J188" s="244">
        <f>ROUND(I188*H188,2)</f>
        <v>0</v>
      </c>
      <c r="K188" s="245"/>
      <c r="L188" s="45"/>
      <c r="M188" s="246" t="s">
        <v>1</v>
      </c>
      <c r="N188" s="247" t="s">
        <v>42</v>
      </c>
      <c r="O188" s="98"/>
      <c r="P188" s="248">
        <f>O188*H188</f>
        <v>0</v>
      </c>
      <c r="Q188" s="248">
        <v>2.1170900000000001</v>
      </c>
      <c r="R188" s="248">
        <f>Q188*H188</f>
        <v>13.125958000000001</v>
      </c>
      <c r="S188" s="248">
        <v>0</v>
      </c>
      <c r="T188" s="24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0" t="s">
        <v>168</v>
      </c>
      <c r="AT188" s="250" t="s">
        <v>164</v>
      </c>
      <c r="AU188" s="250" t="s">
        <v>88</v>
      </c>
      <c r="AY188" s="18" t="s">
        <v>162</v>
      </c>
      <c r="BE188" s="251">
        <f>IF(N188="základná",J188,0)</f>
        <v>0</v>
      </c>
      <c r="BF188" s="251">
        <f>IF(N188="znížená",J188,0)</f>
        <v>0</v>
      </c>
      <c r="BG188" s="251">
        <f>IF(N188="zákl. prenesená",J188,0)</f>
        <v>0</v>
      </c>
      <c r="BH188" s="251">
        <f>IF(N188="zníž. prenesená",J188,0)</f>
        <v>0</v>
      </c>
      <c r="BI188" s="251">
        <f>IF(N188="nulová",J188,0)</f>
        <v>0</v>
      </c>
      <c r="BJ188" s="18" t="s">
        <v>88</v>
      </c>
      <c r="BK188" s="251">
        <f>ROUND(I188*H188,2)</f>
        <v>0</v>
      </c>
      <c r="BL188" s="18" t="s">
        <v>168</v>
      </c>
      <c r="BM188" s="250" t="s">
        <v>390</v>
      </c>
    </row>
    <row r="189" s="13" customFormat="1">
      <c r="A189" s="13"/>
      <c r="B189" s="252"/>
      <c r="C189" s="253"/>
      <c r="D189" s="254" t="s">
        <v>170</v>
      </c>
      <c r="E189" s="255" t="s">
        <v>1</v>
      </c>
      <c r="F189" s="256" t="s">
        <v>391</v>
      </c>
      <c r="G189" s="253"/>
      <c r="H189" s="257">
        <v>4.9379999999999997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170</v>
      </c>
      <c r="AU189" s="263" t="s">
        <v>88</v>
      </c>
      <c r="AV189" s="13" t="s">
        <v>88</v>
      </c>
      <c r="AW189" s="13" t="s">
        <v>31</v>
      </c>
      <c r="AX189" s="13" t="s">
        <v>76</v>
      </c>
      <c r="AY189" s="263" t="s">
        <v>162</v>
      </c>
    </row>
    <row r="190" s="13" customFormat="1">
      <c r="A190" s="13"/>
      <c r="B190" s="252"/>
      <c r="C190" s="253"/>
      <c r="D190" s="254" t="s">
        <v>170</v>
      </c>
      <c r="E190" s="255" t="s">
        <v>1</v>
      </c>
      <c r="F190" s="256" t="s">
        <v>392</v>
      </c>
      <c r="G190" s="253"/>
      <c r="H190" s="257">
        <v>1.26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170</v>
      </c>
      <c r="AU190" s="263" t="s">
        <v>88</v>
      </c>
      <c r="AV190" s="13" t="s">
        <v>88</v>
      </c>
      <c r="AW190" s="13" t="s">
        <v>31</v>
      </c>
      <c r="AX190" s="13" t="s">
        <v>76</v>
      </c>
      <c r="AY190" s="263" t="s">
        <v>162</v>
      </c>
    </row>
    <row r="191" s="15" customFormat="1">
      <c r="A191" s="15"/>
      <c r="B191" s="275"/>
      <c r="C191" s="276"/>
      <c r="D191" s="254" t="s">
        <v>170</v>
      </c>
      <c r="E191" s="277" t="s">
        <v>1</v>
      </c>
      <c r="F191" s="278" t="s">
        <v>218</v>
      </c>
      <c r="G191" s="276"/>
      <c r="H191" s="279">
        <v>6.1980000000000004</v>
      </c>
      <c r="I191" s="280"/>
      <c r="J191" s="276"/>
      <c r="K191" s="276"/>
      <c r="L191" s="281"/>
      <c r="M191" s="282"/>
      <c r="N191" s="283"/>
      <c r="O191" s="283"/>
      <c r="P191" s="283"/>
      <c r="Q191" s="283"/>
      <c r="R191" s="283"/>
      <c r="S191" s="283"/>
      <c r="T191" s="28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5" t="s">
        <v>170</v>
      </c>
      <c r="AU191" s="285" t="s">
        <v>88</v>
      </c>
      <c r="AV191" s="15" t="s">
        <v>177</v>
      </c>
      <c r="AW191" s="15" t="s">
        <v>31</v>
      </c>
      <c r="AX191" s="15" t="s">
        <v>76</v>
      </c>
      <c r="AY191" s="285" t="s">
        <v>162</v>
      </c>
    </row>
    <row r="192" s="13" customFormat="1">
      <c r="A192" s="13"/>
      <c r="B192" s="252"/>
      <c r="C192" s="253"/>
      <c r="D192" s="254" t="s">
        <v>170</v>
      </c>
      <c r="E192" s="255" t="s">
        <v>1</v>
      </c>
      <c r="F192" s="256" t="s">
        <v>393</v>
      </c>
      <c r="G192" s="253"/>
      <c r="H192" s="257">
        <v>0.002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170</v>
      </c>
      <c r="AU192" s="263" t="s">
        <v>88</v>
      </c>
      <c r="AV192" s="13" t="s">
        <v>88</v>
      </c>
      <c r="AW192" s="13" t="s">
        <v>31</v>
      </c>
      <c r="AX192" s="13" t="s">
        <v>76</v>
      </c>
      <c r="AY192" s="263" t="s">
        <v>162</v>
      </c>
    </row>
    <row r="193" s="14" customFormat="1">
      <c r="A193" s="14"/>
      <c r="B193" s="264"/>
      <c r="C193" s="265"/>
      <c r="D193" s="254" t="s">
        <v>170</v>
      </c>
      <c r="E193" s="266" t="s">
        <v>1</v>
      </c>
      <c r="F193" s="267" t="s">
        <v>387</v>
      </c>
      <c r="G193" s="265"/>
      <c r="H193" s="268">
        <v>6.2000000000000002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4" t="s">
        <v>170</v>
      </c>
      <c r="AU193" s="274" t="s">
        <v>88</v>
      </c>
      <c r="AV193" s="14" t="s">
        <v>168</v>
      </c>
      <c r="AW193" s="14" t="s">
        <v>31</v>
      </c>
      <c r="AX193" s="14" t="s">
        <v>83</v>
      </c>
      <c r="AY193" s="274" t="s">
        <v>162</v>
      </c>
    </row>
    <row r="194" s="2" customFormat="1" ht="16.5" customHeight="1">
      <c r="A194" s="39"/>
      <c r="B194" s="40"/>
      <c r="C194" s="238" t="s">
        <v>237</v>
      </c>
      <c r="D194" s="238" t="s">
        <v>164</v>
      </c>
      <c r="E194" s="239" t="s">
        <v>394</v>
      </c>
      <c r="F194" s="240" t="s">
        <v>395</v>
      </c>
      <c r="G194" s="241" t="s">
        <v>167</v>
      </c>
      <c r="H194" s="242">
        <v>1.2</v>
      </c>
      <c r="I194" s="243"/>
      <c r="J194" s="244">
        <f>ROUND(I194*H194,2)</f>
        <v>0</v>
      </c>
      <c r="K194" s="245"/>
      <c r="L194" s="45"/>
      <c r="M194" s="246" t="s">
        <v>1</v>
      </c>
      <c r="N194" s="247" t="s">
        <v>42</v>
      </c>
      <c r="O194" s="98"/>
      <c r="P194" s="248">
        <f>O194*H194</f>
        <v>0</v>
      </c>
      <c r="Q194" s="248">
        <v>2.23543</v>
      </c>
      <c r="R194" s="248">
        <f>Q194*H194</f>
        <v>2.6825160000000001</v>
      </c>
      <c r="S194" s="248">
        <v>0</v>
      </c>
      <c r="T194" s="24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0" t="s">
        <v>168</v>
      </c>
      <c r="AT194" s="250" t="s">
        <v>164</v>
      </c>
      <c r="AU194" s="250" t="s">
        <v>88</v>
      </c>
      <c r="AY194" s="18" t="s">
        <v>162</v>
      </c>
      <c r="BE194" s="251">
        <f>IF(N194="základná",J194,0)</f>
        <v>0</v>
      </c>
      <c r="BF194" s="251">
        <f>IF(N194="znížená",J194,0)</f>
        <v>0</v>
      </c>
      <c r="BG194" s="251">
        <f>IF(N194="zákl. prenesená",J194,0)</f>
        <v>0</v>
      </c>
      <c r="BH194" s="251">
        <f>IF(N194="zníž. prenesená",J194,0)</f>
        <v>0</v>
      </c>
      <c r="BI194" s="251">
        <f>IF(N194="nulová",J194,0)</f>
        <v>0</v>
      </c>
      <c r="BJ194" s="18" t="s">
        <v>88</v>
      </c>
      <c r="BK194" s="251">
        <f>ROUND(I194*H194,2)</f>
        <v>0</v>
      </c>
      <c r="BL194" s="18" t="s">
        <v>168</v>
      </c>
      <c r="BM194" s="250" t="s">
        <v>396</v>
      </c>
    </row>
    <row r="195" s="13" customFormat="1">
      <c r="A195" s="13"/>
      <c r="B195" s="252"/>
      <c r="C195" s="253"/>
      <c r="D195" s="254" t="s">
        <v>170</v>
      </c>
      <c r="E195" s="255" t="s">
        <v>1</v>
      </c>
      <c r="F195" s="256" t="s">
        <v>397</v>
      </c>
      <c r="G195" s="253"/>
      <c r="H195" s="257">
        <v>0.83199999999999996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170</v>
      </c>
      <c r="AU195" s="263" t="s">
        <v>88</v>
      </c>
      <c r="AV195" s="13" t="s">
        <v>88</v>
      </c>
      <c r="AW195" s="13" t="s">
        <v>31</v>
      </c>
      <c r="AX195" s="13" t="s">
        <v>76</v>
      </c>
      <c r="AY195" s="263" t="s">
        <v>162</v>
      </c>
    </row>
    <row r="196" s="13" customFormat="1">
      <c r="A196" s="13"/>
      <c r="B196" s="252"/>
      <c r="C196" s="253"/>
      <c r="D196" s="254" t="s">
        <v>170</v>
      </c>
      <c r="E196" s="255" t="s">
        <v>1</v>
      </c>
      <c r="F196" s="256" t="s">
        <v>398</v>
      </c>
      <c r="G196" s="253"/>
      <c r="H196" s="257">
        <v>0.32200000000000001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170</v>
      </c>
      <c r="AU196" s="263" t="s">
        <v>88</v>
      </c>
      <c r="AV196" s="13" t="s">
        <v>88</v>
      </c>
      <c r="AW196" s="13" t="s">
        <v>31</v>
      </c>
      <c r="AX196" s="13" t="s">
        <v>76</v>
      </c>
      <c r="AY196" s="263" t="s">
        <v>162</v>
      </c>
    </row>
    <row r="197" s="15" customFormat="1">
      <c r="A197" s="15"/>
      <c r="B197" s="275"/>
      <c r="C197" s="276"/>
      <c r="D197" s="254" t="s">
        <v>170</v>
      </c>
      <c r="E197" s="277" t="s">
        <v>1</v>
      </c>
      <c r="F197" s="278" t="s">
        <v>218</v>
      </c>
      <c r="G197" s="276"/>
      <c r="H197" s="279">
        <v>1.1539999999999999</v>
      </c>
      <c r="I197" s="280"/>
      <c r="J197" s="276"/>
      <c r="K197" s="276"/>
      <c r="L197" s="281"/>
      <c r="M197" s="282"/>
      <c r="N197" s="283"/>
      <c r="O197" s="283"/>
      <c r="P197" s="283"/>
      <c r="Q197" s="283"/>
      <c r="R197" s="283"/>
      <c r="S197" s="283"/>
      <c r="T197" s="28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5" t="s">
        <v>170</v>
      </c>
      <c r="AU197" s="285" t="s">
        <v>88</v>
      </c>
      <c r="AV197" s="15" t="s">
        <v>177</v>
      </c>
      <c r="AW197" s="15" t="s">
        <v>31</v>
      </c>
      <c r="AX197" s="15" t="s">
        <v>76</v>
      </c>
      <c r="AY197" s="285" t="s">
        <v>162</v>
      </c>
    </row>
    <row r="198" s="13" customFormat="1">
      <c r="A198" s="13"/>
      <c r="B198" s="252"/>
      <c r="C198" s="253"/>
      <c r="D198" s="254" t="s">
        <v>170</v>
      </c>
      <c r="E198" s="255" t="s">
        <v>1</v>
      </c>
      <c r="F198" s="256" t="s">
        <v>338</v>
      </c>
      <c r="G198" s="253"/>
      <c r="H198" s="257">
        <v>0.045999999999999999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170</v>
      </c>
      <c r="AU198" s="263" t="s">
        <v>88</v>
      </c>
      <c r="AV198" s="13" t="s">
        <v>88</v>
      </c>
      <c r="AW198" s="13" t="s">
        <v>31</v>
      </c>
      <c r="AX198" s="13" t="s">
        <v>76</v>
      </c>
      <c r="AY198" s="263" t="s">
        <v>162</v>
      </c>
    </row>
    <row r="199" s="14" customFormat="1">
      <c r="A199" s="14"/>
      <c r="B199" s="264"/>
      <c r="C199" s="265"/>
      <c r="D199" s="254" t="s">
        <v>170</v>
      </c>
      <c r="E199" s="266" t="s">
        <v>1</v>
      </c>
      <c r="F199" s="267" t="s">
        <v>373</v>
      </c>
      <c r="G199" s="265"/>
      <c r="H199" s="268">
        <v>1.2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4" t="s">
        <v>170</v>
      </c>
      <c r="AU199" s="274" t="s">
        <v>88</v>
      </c>
      <c r="AV199" s="14" t="s">
        <v>168</v>
      </c>
      <c r="AW199" s="14" t="s">
        <v>31</v>
      </c>
      <c r="AX199" s="14" t="s">
        <v>83</v>
      </c>
      <c r="AY199" s="274" t="s">
        <v>162</v>
      </c>
    </row>
    <row r="200" s="2" customFormat="1" ht="24.15" customHeight="1">
      <c r="A200" s="39"/>
      <c r="B200" s="40"/>
      <c r="C200" s="238" t="s">
        <v>245</v>
      </c>
      <c r="D200" s="238" t="s">
        <v>164</v>
      </c>
      <c r="E200" s="239" t="s">
        <v>399</v>
      </c>
      <c r="F200" s="240" t="s">
        <v>400</v>
      </c>
      <c r="G200" s="241" t="s">
        <v>167</v>
      </c>
      <c r="H200" s="242">
        <v>13.9</v>
      </c>
      <c r="I200" s="243"/>
      <c r="J200" s="244">
        <f>ROUND(I200*H200,2)</f>
        <v>0</v>
      </c>
      <c r="K200" s="245"/>
      <c r="L200" s="45"/>
      <c r="M200" s="246" t="s">
        <v>1</v>
      </c>
      <c r="N200" s="247" t="s">
        <v>42</v>
      </c>
      <c r="O200" s="98"/>
      <c r="P200" s="248">
        <f>O200*H200</f>
        <v>0</v>
      </c>
      <c r="Q200" s="248">
        <v>2.2151299999999998</v>
      </c>
      <c r="R200" s="248">
        <f>Q200*H200</f>
        <v>30.790306999999999</v>
      </c>
      <c r="S200" s="248">
        <v>0</v>
      </c>
      <c r="T200" s="24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0" t="s">
        <v>168</v>
      </c>
      <c r="AT200" s="250" t="s">
        <v>164</v>
      </c>
      <c r="AU200" s="250" t="s">
        <v>88</v>
      </c>
      <c r="AY200" s="18" t="s">
        <v>162</v>
      </c>
      <c r="BE200" s="251">
        <f>IF(N200="základná",J200,0)</f>
        <v>0</v>
      </c>
      <c r="BF200" s="251">
        <f>IF(N200="znížená",J200,0)</f>
        <v>0</v>
      </c>
      <c r="BG200" s="251">
        <f>IF(N200="zákl. prenesená",J200,0)</f>
        <v>0</v>
      </c>
      <c r="BH200" s="251">
        <f>IF(N200="zníž. prenesená",J200,0)</f>
        <v>0</v>
      </c>
      <c r="BI200" s="251">
        <f>IF(N200="nulová",J200,0)</f>
        <v>0</v>
      </c>
      <c r="BJ200" s="18" t="s">
        <v>88</v>
      </c>
      <c r="BK200" s="251">
        <f>ROUND(I200*H200,2)</f>
        <v>0</v>
      </c>
      <c r="BL200" s="18" t="s">
        <v>168</v>
      </c>
      <c r="BM200" s="250" t="s">
        <v>401</v>
      </c>
    </row>
    <row r="201" s="13" customFormat="1">
      <c r="A201" s="13"/>
      <c r="B201" s="252"/>
      <c r="C201" s="253"/>
      <c r="D201" s="254" t="s">
        <v>170</v>
      </c>
      <c r="E201" s="255" t="s">
        <v>1</v>
      </c>
      <c r="F201" s="256" t="s">
        <v>402</v>
      </c>
      <c r="G201" s="253"/>
      <c r="H201" s="257">
        <v>9.9789999999999992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170</v>
      </c>
      <c r="AU201" s="263" t="s">
        <v>88</v>
      </c>
      <c r="AV201" s="13" t="s">
        <v>88</v>
      </c>
      <c r="AW201" s="13" t="s">
        <v>31</v>
      </c>
      <c r="AX201" s="13" t="s">
        <v>76</v>
      </c>
      <c r="AY201" s="263" t="s">
        <v>162</v>
      </c>
    </row>
    <row r="202" s="13" customFormat="1">
      <c r="A202" s="13"/>
      <c r="B202" s="252"/>
      <c r="C202" s="253"/>
      <c r="D202" s="254" t="s">
        <v>170</v>
      </c>
      <c r="E202" s="255" t="s">
        <v>1</v>
      </c>
      <c r="F202" s="256" t="s">
        <v>403</v>
      </c>
      <c r="G202" s="253"/>
      <c r="H202" s="257">
        <v>3.8679999999999999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170</v>
      </c>
      <c r="AU202" s="263" t="s">
        <v>88</v>
      </c>
      <c r="AV202" s="13" t="s">
        <v>88</v>
      </c>
      <c r="AW202" s="13" t="s">
        <v>31</v>
      </c>
      <c r="AX202" s="13" t="s">
        <v>76</v>
      </c>
      <c r="AY202" s="263" t="s">
        <v>162</v>
      </c>
    </row>
    <row r="203" s="15" customFormat="1">
      <c r="A203" s="15"/>
      <c r="B203" s="275"/>
      <c r="C203" s="276"/>
      <c r="D203" s="254" t="s">
        <v>170</v>
      </c>
      <c r="E203" s="277" t="s">
        <v>1</v>
      </c>
      <c r="F203" s="278" t="s">
        <v>218</v>
      </c>
      <c r="G203" s="276"/>
      <c r="H203" s="279">
        <v>13.847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5" t="s">
        <v>170</v>
      </c>
      <c r="AU203" s="285" t="s">
        <v>88</v>
      </c>
      <c r="AV203" s="15" t="s">
        <v>177</v>
      </c>
      <c r="AW203" s="15" t="s">
        <v>31</v>
      </c>
      <c r="AX203" s="15" t="s">
        <v>76</v>
      </c>
      <c r="AY203" s="285" t="s">
        <v>162</v>
      </c>
    </row>
    <row r="204" s="13" customFormat="1">
      <c r="A204" s="13"/>
      <c r="B204" s="252"/>
      <c r="C204" s="253"/>
      <c r="D204" s="254" t="s">
        <v>170</v>
      </c>
      <c r="E204" s="255" t="s">
        <v>1</v>
      </c>
      <c r="F204" s="256" t="s">
        <v>404</v>
      </c>
      <c r="G204" s="253"/>
      <c r="H204" s="257">
        <v>0.052999999999999998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170</v>
      </c>
      <c r="AU204" s="263" t="s">
        <v>88</v>
      </c>
      <c r="AV204" s="13" t="s">
        <v>88</v>
      </c>
      <c r="AW204" s="13" t="s">
        <v>31</v>
      </c>
      <c r="AX204" s="13" t="s">
        <v>76</v>
      </c>
      <c r="AY204" s="263" t="s">
        <v>162</v>
      </c>
    </row>
    <row r="205" s="14" customFormat="1">
      <c r="A205" s="14"/>
      <c r="B205" s="264"/>
      <c r="C205" s="265"/>
      <c r="D205" s="254" t="s">
        <v>170</v>
      </c>
      <c r="E205" s="266" t="s">
        <v>1</v>
      </c>
      <c r="F205" s="267" t="s">
        <v>173</v>
      </c>
      <c r="G205" s="265"/>
      <c r="H205" s="268">
        <v>13.9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4" t="s">
        <v>170</v>
      </c>
      <c r="AU205" s="274" t="s">
        <v>88</v>
      </c>
      <c r="AV205" s="14" t="s">
        <v>168</v>
      </c>
      <c r="AW205" s="14" t="s">
        <v>31</v>
      </c>
      <c r="AX205" s="14" t="s">
        <v>83</v>
      </c>
      <c r="AY205" s="274" t="s">
        <v>162</v>
      </c>
    </row>
    <row r="206" s="2" customFormat="1" ht="16.5" customHeight="1">
      <c r="A206" s="39"/>
      <c r="B206" s="40"/>
      <c r="C206" s="238" t="s">
        <v>249</v>
      </c>
      <c r="D206" s="238" t="s">
        <v>164</v>
      </c>
      <c r="E206" s="239" t="s">
        <v>405</v>
      </c>
      <c r="F206" s="240" t="s">
        <v>406</v>
      </c>
      <c r="G206" s="241" t="s">
        <v>183</v>
      </c>
      <c r="H206" s="242">
        <v>0.44</v>
      </c>
      <c r="I206" s="243"/>
      <c r="J206" s="244">
        <f>ROUND(I206*H206,2)</f>
        <v>0</v>
      </c>
      <c r="K206" s="245"/>
      <c r="L206" s="45"/>
      <c r="M206" s="246" t="s">
        <v>1</v>
      </c>
      <c r="N206" s="247" t="s">
        <v>42</v>
      </c>
      <c r="O206" s="98"/>
      <c r="P206" s="248">
        <f>O206*H206</f>
        <v>0</v>
      </c>
      <c r="Q206" s="248">
        <v>1.01895</v>
      </c>
      <c r="R206" s="248">
        <f>Q206*H206</f>
        <v>0.44833800000000001</v>
      </c>
      <c r="S206" s="248">
        <v>0</v>
      </c>
      <c r="T206" s="24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0" t="s">
        <v>168</v>
      </c>
      <c r="AT206" s="250" t="s">
        <v>164</v>
      </c>
      <c r="AU206" s="250" t="s">
        <v>88</v>
      </c>
      <c r="AY206" s="18" t="s">
        <v>162</v>
      </c>
      <c r="BE206" s="251">
        <f>IF(N206="základná",J206,0)</f>
        <v>0</v>
      </c>
      <c r="BF206" s="251">
        <f>IF(N206="znížená",J206,0)</f>
        <v>0</v>
      </c>
      <c r="BG206" s="251">
        <f>IF(N206="zákl. prenesená",J206,0)</f>
        <v>0</v>
      </c>
      <c r="BH206" s="251">
        <f>IF(N206="zníž. prenesená",J206,0)</f>
        <v>0</v>
      </c>
      <c r="BI206" s="251">
        <f>IF(N206="nulová",J206,0)</f>
        <v>0</v>
      </c>
      <c r="BJ206" s="18" t="s">
        <v>88</v>
      </c>
      <c r="BK206" s="251">
        <f>ROUND(I206*H206,2)</f>
        <v>0</v>
      </c>
      <c r="BL206" s="18" t="s">
        <v>168</v>
      </c>
      <c r="BM206" s="250" t="s">
        <v>407</v>
      </c>
    </row>
    <row r="207" s="13" customFormat="1">
      <c r="A207" s="13"/>
      <c r="B207" s="252"/>
      <c r="C207" s="253"/>
      <c r="D207" s="254" t="s">
        <v>170</v>
      </c>
      <c r="E207" s="255" t="s">
        <v>1</v>
      </c>
      <c r="F207" s="256" t="s">
        <v>408</v>
      </c>
      <c r="G207" s="253"/>
      <c r="H207" s="257">
        <v>0.219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170</v>
      </c>
      <c r="AU207" s="263" t="s">
        <v>88</v>
      </c>
      <c r="AV207" s="13" t="s">
        <v>88</v>
      </c>
      <c r="AW207" s="13" t="s">
        <v>31</v>
      </c>
      <c r="AX207" s="13" t="s">
        <v>76</v>
      </c>
      <c r="AY207" s="263" t="s">
        <v>162</v>
      </c>
    </row>
    <row r="208" s="13" customFormat="1">
      <c r="A208" s="13"/>
      <c r="B208" s="252"/>
      <c r="C208" s="253"/>
      <c r="D208" s="254" t="s">
        <v>170</v>
      </c>
      <c r="E208" s="255" t="s">
        <v>1</v>
      </c>
      <c r="F208" s="256" t="s">
        <v>409</v>
      </c>
      <c r="G208" s="253"/>
      <c r="H208" s="257">
        <v>0.096000000000000002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170</v>
      </c>
      <c r="AU208" s="263" t="s">
        <v>88</v>
      </c>
      <c r="AV208" s="13" t="s">
        <v>88</v>
      </c>
      <c r="AW208" s="13" t="s">
        <v>31</v>
      </c>
      <c r="AX208" s="13" t="s">
        <v>76</v>
      </c>
      <c r="AY208" s="263" t="s">
        <v>162</v>
      </c>
    </row>
    <row r="209" s="13" customFormat="1">
      <c r="A209" s="13"/>
      <c r="B209" s="252"/>
      <c r="C209" s="253"/>
      <c r="D209" s="254" t="s">
        <v>170</v>
      </c>
      <c r="E209" s="255" t="s">
        <v>1</v>
      </c>
      <c r="F209" s="256" t="s">
        <v>410</v>
      </c>
      <c r="G209" s="253"/>
      <c r="H209" s="257">
        <v>0.085000000000000006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170</v>
      </c>
      <c r="AU209" s="263" t="s">
        <v>88</v>
      </c>
      <c r="AV209" s="13" t="s">
        <v>88</v>
      </c>
      <c r="AW209" s="13" t="s">
        <v>31</v>
      </c>
      <c r="AX209" s="13" t="s">
        <v>76</v>
      </c>
      <c r="AY209" s="263" t="s">
        <v>162</v>
      </c>
    </row>
    <row r="210" s="13" customFormat="1">
      <c r="A210" s="13"/>
      <c r="B210" s="252"/>
      <c r="C210" s="253"/>
      <c r="D210" s="254" t="s">
        <v>170</v>
      </c>
      <c r="E210" s="255" t="s">
        <v>1</v>
      </c>
      <c r="F210" s="256" t="s">
        <v>411</v>
      </c>
      <c r="G210" s="253"/>
      <c r="H210" s="257">
        <v>0.036999999999999998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170</v>
      </c>
      <c r="AU210" s="263" t="s">
        <v>88</v>
      </c>
      <c r="AV210" s="13" t="s">
        <v>88</v>
      </c>
      <c r="AW210" s="13" t="s">
        <v>31</v>
      </c>
      <c r="AX210" s="13" t="s">
        <v>76</v>
      </c>
      <c r="AY210" s="263" t="s">
        <v>162</v>
      </c>
    </row>
    <row r="211" s="15" customFormat="1">
      <c r="A211" s="15"/>
      <c r="B211" s="275"/>
      <c r="C211" s="276"/>
      <c r="D211" s="254" t="s">
        <v>170</v>
      </c>
      <c r="E211" s="277" t="s">
        <v>1</v>
      </c>
      <c r="F211" s="278" t="s">
        <v>218</v>
      </c>
      <c r="G211" s="276"/>
      <c r="H211" s="279">
        <v>0.437</v>
      </c>
      <c r="I211" s="280"/>
      <c r="J211" s="276"/>
      <c r="K211" s="276"/>
      <c r="L211" s="281"/>
      <c r="M211" s="282"/>
      <c r="N211" s="283"/>
      <c r="O211" s="283"/>
      <c r="P211" s="283"/>
      <c r="Q211" s="283"/>
      <c r="R211" s="283"/>
      <c r="S211" s="283"/>
      <c r="T211" s="28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5" t="s">
        <v>170</v>
      </c>
      <c r="AU211" s="285" t="s">
        <v>88</v>
      </c>
      <c r="AV211" s="15" t="s">
        <v>177</v>
      </c>
      <c r="AW211" s="15" t="s">
        <v>31</v>
      </c>
      <c r="AX211" s="15" t="s">
        <v>76</v>
      </c>
      <c r="AY211" s="285" t="s">
        <v>162</v>
      </c>
    </row>
    <row r="212" s="13" customFormat="1">
      <c r="A212" s="13"/>
      <c r="B212" s="252"/>
      <c r="C212" s="253"/>
      <c r="D212" s="254" t="s">
        <v>170</v>
      </c>
      <c r="E212" s="255" t="s">
        <v>1</v>
      </c>
      <c r="F212" s="256" t="s">
        <v>412</v>
      </c>
      <c r="G212" s="253"/>
      <c r="H212" s="257">
        <v>0.0030000000000000001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170</v>
      </c>
      <c r="AU212" s="263" t="s">
        <v>88</v>
      </c>
      <c r="AV212" s="13" t="s">
        <v>88</v>
      </c>
      <c r="AW212" s="13" t="s">
        <v>31</v>
      </c>
      <c r="AX212" s="13" t="s">
        <v>76</v>
      </c>
      <c r="AY212" s="263" t="s">
        <v>162</v>
      </c>
    </row>
    <row r="213" s="14" customFormat="1">
      <c r="A213" s="14"/>
      <c r="B213" s="264"/>
      <c r="C213" s="265"/>
      <c r="D213" s="254" t="s">
        <v>170</v>
      </c>
      <c r="E213" s="266" t="s">
        <v>1</v>
      </c>
      <c r="F213" s="267" t="s">
        <v>173</v>
      </c>
      <c r="G213" s="265"/>
      <c r="H213" s="268">
        <v>0.44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4" t="s">
        <v>170</v>
      </c>
      <c r="AU213" s="274" t="s">
        <v>88</v>
      </c>
      <c r="AV213" s="14" t="s">
        <v>168</v>
      </c>
      <c r="AW213" s="14" t="s">
        <v>31</v>
      </c>
      <c r="AX213" s="14" t="s">
        <v>83</v>
      </c>
      <c r="AY213" s="274" t="s">
        <v>162</v>
      </c>
    </row>
    <row r="214" s="2" customFormat="1" ht="37.8" customHeight="1">
      <c r="A214" s="39"/>
      <c r="B214" s="40"/>
      <c r="C214" s="238" t="s">
        <v>262</v>
      </c>
      <c r="D214" s="238" t="s">
        <v>164</v>
      </c>
      <c r="E214" s="239" t="s">
        <v>413</v>
      </c>
      <c r="F214" s="240" t="s">
        <v>414</v>
      </c>
      <c r="G214" s="241" t="s">
        <v>183</v>
      </c>
      <c r="H214" s="242">
        <v>0.12</v>
      </c>
      <c r="I214" s="243"/>
      <c r="J214" s="244">
        <f>ROUND(I214*H214,2)</f>
        <v>0</v>
      </c>
      <c r="K214" s="245"/>
      <c r="L214" s="45"/>
      <c r="M214" s="246" t="s">
        <v>1</v>
      </c>
      <c r="N214" s="247" t="s">
        <v>42</v>
      </c>
      <c r="O214" s="98"/>
      <c r="P214" s="248">
        <f>O214*H214</f>
        <v>0</v>
      </c>
      <c r="Q214" s="248">
        <v>1.002</v>
      </c>
      <c r="R214" s="248">
        <f>Q214*H214</f>
        <v>0.12024</v>
      </c>
      <c r="S214" s="248">
        <v>0</v>
      </c>
      <c r="T214" s="24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0" t="s">
        <v>168</v>
      </c>
      <c r="AT214" s="250" t="s">
        <v>164</v>
      </c>
      <c r="AU214" s="250" t="s">
        <v>88</v>
      </c>
      <c r="AY214" s="18" t="s">
        <v>162</v>
      </c>
      <c r="BE214" s="251">
        <f>IF(N214="základná",J214,0)</f>
        <v>0</v>
      </c>
      <c r="BF214" s="251">
        <f>IF(N214="znížená",J214,0)</f>
        <v>0</v>
      </c>
      <c r="BG214" s="251">
        <f>IF(N214="zákl. prenesená",J214,0)</f>
        <v>0</v>
      </c>
      <c r="BH214" s="251">
        <f>IF(N214="zníž. prenesená",J214,0)</f>
        <v>0</v>
      </c>
      <c r="BI214" s="251">
        <f>IF(N214="nulová",J214,0)</f>
        <v>0</v>
      </c>
      <c r="BJ214" s="18" t="s">
        <v>88</v>
      </c>
      <c r="BK214" s="251">
        <f>ROUND(I214*H214,2)</f>
        <v>0</v>
      </c>
      <c r="BL214" s="18" t="s">
        <v>168</v>
      </c>
      <c r="BM214" s="250" t="s">
        <v>415</v>
      </c>
    </row>
    <row r="215" s="13" customFormat="1">
      <c r="A215" s="13"/>
      <c r="B215" s="252"/>
      <c r="C215" s="253"/>
      <c r="D215" s="254" t="s">
        <v>170</v>
      </c>
      <c r="E215" s="255" t="s">
        <v>1</v>
      </c>
      <c r="F215" s="256" t="s">
        <v>416</v>
      </c>
      <c r="G215" s="253"/>
      <c r="H215" s="257">
        <v>0.025999999999999999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170</v>
      </c>
      <c r="AU215" s="263" t="s">
        <v>88</v>
      </c>
      <c r="AV215" s="13" t="s">
        <v>88</v>
      </c>
      <c r="AW215" s="13" t="s">
        <v>31</v>
      </c>
      <c r="AX215" s="13" t="s">
        <v>76</v>
      </c>
      <c r="AY215" s="263" t="s">
        <v>162</v>
      </c>
    </row>
    <row r="216" s="13" customFormat="1">
      <c r="A216" s="13"/>
      <c r="B216" s="252"/>
      <c r="C216" s="253"/>
      <c r="D216" s="254" t="s">
        <v>170</v>
      </c>
      <c r="E216" s="255" t="s">
        <v>1</v>
      </c>
      <c r="F216" s="256" t="s">
        <v>417</v>
      </c>
      <c r="G216" s="253"/>
      <c r="H216" s="257">
        <v>0.050999999999999997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170</v>
      </c>
      <c r="AU216" s="263" t="s">
        <v>88</v>
      </c>
      <c r="AV216" s="13" t="s">
        <v>88</v>
      </c>
      <c r="AW216" s="13" t="s">
        <v>31</v>
      </c>
      <c r="AX216" s="13" t="s">
        <v>76</v>
      </c>
      <c r="AY216" s="263" t="s">
        <v>162</v>
      </c>
    </row>
    <row r="217" s="13" customFormat="1">
      <c r="A217" s="13"/>
      <c r="B217" s="252"/>
      <c r="C217" s="253"/>
      <c r="D217" s="254" t="s">
        <v>170</v>
      </c>
      <c r="E217" s="255" t="s">
        <v>1</v>
      </c>
      <c r="F217" s="256" t="s">
        <v>418</v>
      </c>
      <c r="G217" s="253"/>
      <c r="H217" s="257">
        <v>0.017000000000000001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170</v>
      </c>
      <c r="AU217" s="263" t="s">
        <v>88</v>
      </c>
      <c r="AV217" s="13" t="s">
        <v>88</v>
      </c>
      <c r="AW217" s="13" t="s">
        <v>31</v>
      </c>
      <c r="AX217" s="13" t="s">
        <v>76</v>
      </c>
      <c r="AY217" s="263" t="s">
        <v>162</v>
      </c>
    </row>
    <row r="218" s="13" customFormat="1">
      <c r="A218" s="13"/>
      <c r="B218" s="252"/>
      <c r="C218" s="253"/>
      <c r="D218" s="254" t="s">
        <v>170</v>
      </c>
      <c r="E218" s="255" t="s">
        <v>1</v>
      </c>
      <c r="F218" s="256" t="s">
        <v>419</v>
      </c>
      <c r="G218" s="253"/>
      <c r="H218" s="257">
        <v>0.023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170</v>
      </c>
      <c r="AU218" s="263" t="s">
        <v>88</v>
      </c>
      <c r="AV218" s="13" t="s">
        <v>88</v>
      </c>
      <c r="AW218" s="13" t="s">
        <v>31</v>
      </c>
      <c r="AX218" s="13" t="s">
        <v>76</v>
      </c>
      <c r="AY218" s="263" t="s">
        <v>162</v>
      </c>
    </row>
    <row r="219" s="15" customFormat="1">
      <c r="A219" s="15"/>
      <c r="B219" s="275"/>
      <c r="C219" s="276"/>
      <c r="D219" s="254" t="s">
        <v>170</v>
      </c>
      <c r="E219" s="277" t="s">
        <v>1</v>
      </c>
      <c r="F219" s="278" t="s">
        <v>218</v>
      </c>
      <c r="G219" s="276"/>
      <c r="H219" s="279">
        <v>0.11700000000000001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5" t="s">
        <v>170</v>
      </c>
      <c r="AU219" s="285" t="s">
        <v>88</v>
      </c>
      <c r="AV219" s="15" t="s">
        <v>177</v>
      </c>
      <c r="AW219" s="15" t="s">
        <v>31</v>
      </c>
      <c r="AX219" s="15" t="s">
        <v>76</v>
      </c>
      <c r="AY219" s="285" t="s">
        <v>162</v>
      </c>
    </row>
    <row r="220" s="13" customFormat="1">
      <c r="A220" s="13"/>
      <c r="B220" s="252"/>
      <c r="C220" s="253"/>
      <c r="D220" s="254" t="s">
        <v>170</v>
      </c>
      <c r="E220" s="255" t="s">
        <v>1</v>
      </c>
      <c r="F220" s="256" t="s">
        <v>412</v>
      </c>
      <c r="G220" s="253"/>
      <c r="H220" s="257">
        <v>0.0030000000000000001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170</v>
      </c>
      <c r="AU220" s="263" t="s">
        <v>88</v>
      </c>
      <c r="AV220" s="13" t="s">
        <v>88</v>
      </c>
      <c r="AW220" s="13" t="s">
        <v>31</v>
      </c>
      <c r="AX220" s="13" t="s">
        <v>76</v>
      </c>
      <c r="AY220" s="263" t="s">
        <v>162</v>
      </c>
    </row>
    <row r="221" s="14" customFormat="1">
      <c r="A221" s="14"/>
      <c r="B221" s="264"/>
      <c r="C221" s="265"/>
      <c r="D221" s="254" t="s">
        <v>170</v>
      </c>
      <c r="E221" s="266" t="s">
        <v>1</v>
      </c>
      <c r="F221" s="267" t="s">
        <v>173</v>
      </c>
      <c r="G221" s="265"/>
      <c r="H221" s="268">
        <v>0.12</v>
      </c>
      <c r="I221" s="269"/>
      <c r="J221" s="265"/>
      <c r="K221" s="265"/>
      <c r="L221" s="270"/>
      <c r="M221" s="271"/>
      <c r="N221" s="272"/>
      <c r="O221" s="272"/>
      <c r="P221" s="272"/>
      <c r="Q221" s="272"/>
      <c r="R221" s="272"/>
      <c r="S221" s="272"/>
      <c r="T221" s="27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4" t="s">
        <v>170</v>
      </c>
      <c r="AU221" s="274" t="s">
        <v>88</v>
      </c>
      <c r="AV221" s="14" t="s">
        <v>168</v>
      </c>
      <c r="AW221" s="14" t="s">
        <v>31</v>
      </c>
      <c r="AX221" s="14" t="s">
        <v>83</v>
      </c>
      <c r="AY221" s="274" t="s">
        <v>162</v>
      </c>
    </row>
    <row r="222" s="12" customFormat="1" ht="22.8" customHeight="1">
      <c r="A222" s="12"/>
      <c r="B222" s="222"/>
      <c r="C222" s="223"/>
      <c r="D222" s="224" t="s">
        <v>75</v>
      </c>
      <c r="E222" s="236" t="s">
        <v>177</v>
      </c>
      <c r="F222" s="236" t="s">
        <v>420</v>
      </c>
      <c r="G222" s="223"/>
      <c r="H222" s="223"/>
      <c r="I222" s="226"/>
      <c r="J222" s="237">
        <f>BK222</f>
        <v>0</v>
      </c>
      <c r="K222" s="223"/>
      <c r="L222" s="228"/>
      <c r="M222" s="229"/>
      <c r="N222" s="230"/>
      <c r="O222" s="230"/>
      <c r="P222" s="231">
        <f>SUM(P223:P268)</f>
        <v>0</v>
      </c>
      <c r="Q222" s="230"/>
      <c r="R222" s="231">
        <f>SUM(R223:R268)</f>
        <v>39.337035600000007</v>
      </c>
      <c r="S222" s="230"/>
      <c r="T222" s="232">
        <f>SUM(T223:T268)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3" t="s">
        <v>83</v>
      </c>
      <c r="AT222" s="234" t="s">
        <v>75</v>
      </c>
      <c r="AU222" s="234" t="s">
        <v>83</v>
      </c>
      <c r="AY222" s="233" t="s">
        <v>162</v>
      </c>
      <c r="BK222" s="235">
        <f>SUM(BK223:BK268)</f>
        <v>0</v>
      </c>
    </row>
    <row r="223" s="2" customFormat="1" ht="44.25" customHeight="1">
      <c r="A223" s="39"/>
      <c r="B223" s="40"/>
      <c r="C223" s="238" t="s">
        <v>269</v>
      </c>
      <c r="D223" s="238" t="s">
        <v>164</v>
      </c>
      <c r="E223" s="239" t="s">
        <v>421</v>
      </c>
      <c r="F223" s="240" t="s">
        <v>422</v>
      </c>
      <c r="G223" s="241" t="s">
        <v>167</v>
      </c>
      <c r="H223" s="242">
        <v>3.6000000000000001</v>
      </c>
      <c r="I223" s="243"/>
      <c r="J223" s="244">
        <f>ROUND(I223*H223,2)</f>
        <v>0</v>
      </c>
      <c r="K223" s="245"/>
      <c r="L223" s="45"/>
      <c r="M223" s="246" t="s">
        <v>1</v>
      </c>
      <c r="N223" s="247" t="s">
        <v>42</v>
      </c>
      <c r="O223" s="98"/>
      <c r="P223" s="248">
        <f>O223*H223</f>
        <v>0</v>
      </c>
      <c r="Q223" s="248">
        <v>0.81545999999999996</v>
      </c>
      <c r="R223" s="248">
        <f>Q223*H223</f>
        <v>2.9356559999999998</v>
      </c>
      <c r="S223" s="248">
        <v>0</v>
      </c>
      <c r="T223" s="24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0" t="s">
        <v>168</v>
      </c>
      <c r="AT223" s="250" t="s">
        <v>164</v>
      </c>
      <c r="AU223" s="250" t="s">
        <v>88</v>
      </c>
      <c r="AY223" s="18" t="s">
        <v>162</v>
      </c>
      <c r="BE223" s="251">
        <f>IF(N223="základná",J223,0)</f>
        <v>0</v>
      </c>
      <c r="BF223" s="251">
        <f>IF(N223="znížená",J223,0)</f>
        <v>0</v>
      </c>
      <c r="BG223" s="251">
        <f>IF(N223="zákl. prenesená",J223,0)</f>
        <v>0</v>
      </c>
      <c r="BH223" s="251">
        <f>IF(N223="zníž. prenesená",J223,0)</f>
        <v>0</v>
      </c>
      <c r="BI223" s="251">
        <f>IF(N223="nulová",J223,0)</f>
        <v>0</v>
      </c>
      <c r="BJ223" s="18" t="s">
        <v>88</v>
      </c>
      <c r="BK223" s="251">
        <f>ROUND(I223*H223,2)</f>
        <v>0</v>
      </c>
      <c r="BL223" s="18" t="s">
        <v>168</v>
      </c>
      <c r="BM223" s="250" t="s">
        <v>423</v>
      </c>
    </row>
    <row r="224" s="13" customFormat="1">
      <c r="A224" s="13"/>
      <c r="B224" s="252"/>
      <c r="C224" s="253"/>
      <c r="D224" s="254" t="s">
        <v>170</v>
      </c>
      <c r="E224" s="255" t="s">
        <v>1</v>
      </c>
      <c r="F224" s="256" t="s">
        <v>424</v>
      </c>
      <c r="G224" s="253"/>
      <c r="H224" s="257">
        <v>3.968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170</v>
      </c>
      <c r="AU224" s="263" t="s">
        <v>88</v>
      </c>
      <c r="AV224" s="13" t="s">
        <v>88</v>
      </c>
      <c r="AW224" s="13" t="s">
        <v>31</v>
      </c>
      <c r="AX224" s="13" t="s">
        <v>76</v>
      </c>
      <c r="AY224" s="263" t="s">
        <v>162</v>
      </c>
    </row>
    <row r="225" s="13" customFormat="1">
      <c r="A225" s="13"/>
      <c r="B225" s="252"/>
      <c r="C225" s="253"/>
      <c r="D225" s="254" t="s">
        <v>170</v>
      </c>
      <c r="E225" s="255" t="s">
        <v>1</v>
      </c>
      <c r="F225" s="256" t="s">
        <v>425</v>
      </c>
      <c r="G225" s="253"/>
      <c r="H225" s="257">
        <v>-0.41999999999999998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170</v>
      </c>
      <c r="AU225" s="263" t="s">
        <v>88</v>
      </c>
      <c r="AV225" s="13" t="s">
        <v>88</v>
      </c>
      <c r="AW225" s="13" t="s">
        <v>31</v>
      </c>
      <c r="AX225" s="13" t="s">
        <v>76</v>
      </c>
      <c r="AY225" s="263" t="s">
        <v>162</v>
      </c>
    </row>
    <row r="226" s="15" customFormat="1">
      <c r="A226" s="15"/>
      <c r="B226" s="275"/>
      <c r="C226" s="276"/>
      <c r="D226" s="254" t="s">
        <v>170</v>
      </c>
      <c r="E226" s="277" t="s">
        <v>1</v>
      </c>
      <c r="F226" s="278" t="s">
        <v>218</v>
      </c>
      <c r="G226" s="276"/>
      <c r="H226" s="279">
        <v>3.548</v>
      </c>
      <c r="I226" s="280"/>
      <c r="J226" s="276"/>
      <c r="K226" s="276"/>
      <c r="L226" s="281"/>
      <c r="M226" s="282"/>
      <c r="N226" s="283"/>
      <c r="O226" s="283"/>
      <c r="P226" s="283"/>
      <c r="Q226" s="283"/>
      <c r="R226" s="283"/>
      <c r="S226" s="283"/>
      <c r="T226" s="28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5" t="s">
        <v>170</v>
      </c>
      <c r="AU226" s="285" t="s">
        <v>88</v>
      </c>
      <c r="AV226" s="15" t="s">
        <v>177</v>
      </c>
      <c r="AW226" s="15" t="s">
        <v>31</v>
      </c>
      <c r="AX226" s="15" t="s">
        <v>76</v>
      </c>
      <c r="AY226" s="285" t="s">
        <v>162</v>
      </c>
    </row>
    <row r="227" s="13" customFormat="1">
      <c r="A227" s="13"/>
      <c r="B227" s="252"/>
      <c r="C227" s="253"/>
      <c r="D227" s="254" t="s">
        <v>170</v>
      </c>
      <c r="E227" s="255" t="s">
        <v>1</v>
      </c>
      <c r="F227" s="256" t="s">
        <v>366</v>
      </c>
      <c r="G227" s="253"/>
      <c r="H227" s="257">
        <v>0.051999999999999998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170</v>
      </c>
      <c r="AU227" s="263" t="s">
        <v>88</v>
      </c>
      <c r="AV227" s="13" t="s">
        <v>88</v>
      </c>
      <c r="AW227" s="13" t="s">
        <v>31</v>
      </c>
      <c r="AX227" s="13" t="s">
        <v>76</v>
      </c>
      <c r="AY227" s="263" t="s">
        <v>162</v>
      </c>
    </row>
    <row r="228" s="14" customFormat="1">
      <c r="A228" s="14"/>
      <c r="B228" s="264"/>
      <c r="C228" s="265"/>
      <c r="D228" s="254" t="s">
        <v>170</v>
      </c>
      <c r="E228" s="266" t="s">
        <v>1</v>
      </c>
      <c r="F228" s="267" t="s">
        <v>173</v>
      </c>
      <c r="G228" s="265"/>
      <c r="H228" s="268">
        <v>3.6000000000000001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4" t="s">
        <v>170</v>
      </c>
      <c r="AU228" s="274" t="s">
        <v>88</v>
      </c>
      <c r="AV228" s="14" t="s">
        <v>168</v>
      </c>
      <c r="AW228" s="14" t="s">
        <v>31</v>
      </c>
      <c r="AX228" s="14" t="s">
        <v>83</v>
      </c>
      <c r="AY228" s="274" t="s">
        <v>162</v>
      </c>
    </row>
    <row r="229" s="2" customFormat="1" ht="44.25" customHeight="1">
      <c r="A229" s="39"/>
      <c r="B229" s="40"/>
      <c r="C229" s="238" t="s">
        <v>274</v>
      </c>
      <c r="D229" s="238" t="s">
        <v>164</v>
      </c>
      <c r="E229" s="239" t="s">
        <v>426</v>
      </c>
      <c r="F229" s="240" t="s">
        <v>427</v>
      </c>
      <c r="G229" s="241" t="s">
        <v>167</v>
      </c>
      <c r="H229" s="242">
        <v>33</v>
      </c>
      <c r="I229" s="243"/>
      <c r="J229" s="244">
        <f>ROUND(I229*H229,2)</f>
        <v>0</v>
      </c>
      <c r="K229" s="245"/>
      <c r="L229" s="45"/>
      <c r="M229" s="246" t="s">
        <v>1</v>
      </c>
      <c r="N229" s="247" t="s">
        <v>42</v>
      </c>
      <c r="O229" s="98"/>
      <c r="P229" s="248">
        <f>O229*H229</f>
        <v>0</v>
      </c>
      <c r="Q229" s="248">
        <v>0.78310000000000002</v>
      </c>
      <c r="R229" s="248">
        <f>Q229*H229</f>
        <v>25.842300000000002</v>
      </c>
      <c r="S229" s="248">
        <v>0</v>
      </c>
      <c r="T229" s="24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0" t="s">
        <v>168</v>
      </c>
      <c r="AT229" s="250" t="s">
        <v>164</v>
      </c>
      <c r="AU229" s="250" t="s">
        <v>88</v>
      </c>
      <c r="AY229" s="18" t="s">
        <v>162</v>
      </c>
      <c r="BE229" s="251">
        <f>IF(N229="základná",J229,0)</f>
        <v>0</v>
      </c>
      <c r="BF229" s="251">
        <f>IF(N229="znížená",J229,0)</f>
        <v>0</v>
      </c>
      <c r="BG229" s="251">
        <f>IF(N229="zákl. prenesená",J229,0)</f>
        <v>0</v>
      </c>
      <c r="BH229" s="251">
        <f>IF(N229="zníž. prenesená",J229,0)</f>
        <v>0</v>
      </c>
      <c r="BI229" s="251">
        <f>IF(N229="nulová",J229,0)</f>
        <v>0</v>
      </c>
      <c r="BJ229" s="18" t="s">
        <v>88</v>
      </c>
      <c r="BK229" s="251">
        <f>ROUND(I229*H229,2)</f>
        <v>0</v>
      </c>
      <c r="BL229" s="18" t="s">
        <v>168</v>
      </c>
      <c r="BM229" s="250" t="s">
        <v>428</v>
      </c>
    </row>
    <row r="230" s="13" customFormat="1">
      <c r="A230" s="13"/>
      <c r="B230" s="252"/>
      <c r="C230" s="253"/>
      <c r="D230" s="254" t="s">
        <v>170</v>
      </c>
      <c r="E230" s="255" t="s">
        <v>1</v>
      </c>
      <c r="F230" s="256" t="s">
        <v>429</v>
      </c>
      <c r="G230" s="253"/>
      <c r="H230" s="257">
        <v>25.920000000000002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170</v>
      </c>
      <c r="AU230" s="263" t="s">
        <v>88</v>
      </c>
      <c r="AV230" s="13" t="s">
        <v>88</v>
      </c>
      <c r="AW230" s="13" t="s">
        <v>31</v>
      </c>
      <c r="AX230" s="13" t="s">
        <v>76</v>
      </c>
      <c r="AY230" s="263" t="s">
        <v>162</v>
      </c>
    </row>
    <row r="231" s="13" customFormat="1">
      <c r="A231" s="13"/>
      <c r="B231" s="252"/>
      <c r="C231" s="253"/>
      <c r="D231" s="254" t="s">
        <v>170</v>
      </c>
      <c r="E231" s="255" t="s">
        <v>1</v>
      </c>
      <c r="F231" s="256" t="s">
        <v>430</v>
      </c>
      <c r="G231" s="253"/>
      <c r="H231" s="257">
        <v>-3.0379999999999998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170</v>
      </c>
      <c r="AU231" s="263" t="s">
        <v>88</v>
      </c>
      <c r="AV231" s="13" t="s">
        <v>88</v>
      </c>
      <c r="AW231" s="13" t="s">
        <v>31</v>
      </c>
      <c r="AX231" s="13" t="s">
        <v>76</v>
      </c>
      <c r="AY231" s="263" t="s">
        <v>162</v>
      </c>
    </row>
    <row r="232" s="15" customFormat="1">
      <c r="A232" s="15"/>
      <c r="B232" s="275"/>
      <c r="C232" s="276"/>
      <c r="D232" s="254" t="s">
        <v>170</v>
      </c>
      <c r="E232" s="277" t="s">
        <v>1</v>
      </c>
      <c r="F232" s="278" t="s">
        <v>218</v>
      </c>
      <c r="G232" s="276"/>
      <c r="H232" s="279">
        <v>22.882000000000001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5" t="s">
        <v>170</v>
      </c>
      <c r="AU232" s="285" t="s">
        <v>88</v>
      </c>
      <c r="AV232" s="15" t="s">
        <v>177</v>
      </c>
      <c r="AW232" s="15" t="s">
        <v>31</v>
      </c>
      <c r="AX232" s="15" t="s">
        <v>76</v>
      </c>
      <c r="AY232" s="285" t="s">
        <v>162</v>
      </c>
    </row>
    <row r="233" s="13" customFormat="1">
      <c r="A233" s="13"/>
      <c r="B233" s="252"/>
      <c r="C233" s="253"/>
      <c r="D233" s="254" t="s">
        <v>170</v>
      </c>
      <c r="E233" s="255" t="s">
        <v>1</v>
      </c>
      <c r="F233" s="256" t="s">
        <v>431</v>
      </c>
      <c r="G233" s="253"/>
      <c r="H233" s="257">
        <v>7.7400000000000002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170</v>
      </c>
      <c r="AU233" s="263" t="s">
        <v>88</v>
      </c>
      <c r="AV233" s="13" t="s">
        <v>88</v>
      </c>
      <c r="AW233" s="13" t="s">
        <v>31</v>
      </c>
      <c r="AX233" s="13" t="s">
        <v>76</v>
      </c>
      <c r="AY233" s="263" t="s">
        <v>162</v>
      </c>
    </row>
    <row r="234" s="13" customFormat="1">
      <c r="A234" s="13"/>
      <c r="B234" s="252"/>
      <c r="C234" s="253"/>
      <c r="D234" s="254" t="s">
        <v>170</v>
      </c>
      <c r="E234" s="255" t="s">
        <v>1</v>
      </c>
      <c r="F234" s="256" t="s">
        <v>432</v>
      </c>
      <c r="G234" s="253"/>
      <c r="H234" s="257">
        <v>3.726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170</v>
      </c>
      <c r="AU234" s="263" t="s">
        <v>88</v>
      </c>
      <c r="AV234" s="13" t="s">
        <v>88</v>
      </c>
      <c r="AW234" s="13" t="s">
        <v>31</v>
      </c>
      <c r="AX234" s="13" t="s">
        <v>76</v>
      </c>
      <c r="AY234" s="263" t="s">
        <v>162</v>
      </c>
    </row>
    <row r="235" s="13" customFormat="1">
      <c r="A235" s="13"/>
      <c r="B235" s="252"/>
      <c r="C235" s="253"/>
      <c r="D235" s="254" t="s">
        <v>170</v>
      </c>
      <c r="E235" s="255" t="s">
        <v>1</v>
      </c>
      <c r="F235" s="256" t="s">
        <v>433</v>
      </c>
      <c r="G235" s="253"/>
      <c r="H235" s="257">
        <v>-1.3160000000000001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170</v>
      </c>
      <c r="AU235" s="263" t="s">
        <v>88</v>
      </c>
      <c r="AV235" s="13" t="s">
        <v>88</v>
      </c>
      <c r="AW235" s="13" t="s">
        <v>31</v>
      </c>
      <c r="AX235" s="13" t="s">
        <v>76</v>
      </c>
      <c r="AY235" s="263" t="s">
        <v>162</v>
      </c>
    </row>
    <row r="236" s="15" customFormat="1">
      <c r="A236" s="15"/>
      <c r="B236" s="275"/>
      <c r="C236" s="276"/>
      <c r="D236" s="254" t="s">
        <v>170</v>
      </c>
      <c r="E236" s="277" t="s">
        <v>1</v>
      </c>
      <c r="F236" s="278" t="s">
        <v>218</v>
      </c>
      <c r="G236" s="276"/>
      <c r="H236" s="279">
        <v>10.15</v>
      </c>
      <c r="I236" s="280"/>
      <c r="J236" s="276"/>
      <c r="K236" s="276"/>
      <c r="L236" s="281"/>
      <c r="M236" s="282"/>
      <c r="N236" s="283"/>
      <c r="O236" s="283"/>
      <c r="P236" s="283"/>
      <c r="Q236" s="283"/>
      <c r="R236" s="283"/>
      <c r="S236" s="283"/>
      <c r="T236" s="28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5" t="s">
        <v>170</v>
      </c>
      <c r="AU236" s="285" t="s">
        <v>88</v>
      </c>
      <c r="AV236" s="15" t="s">
        <v>177</v>
      </c>
      <c r="AW236" s="15" t="s">
        <v>31</v>
      </c>
      <c r="AX236" s="15" t="s">
        <v>76</v>
      </c>
      <c r="AY236" s="285" t="s">
        <v>162</v>
      </c>
    </row>
    <row r="237" s="13" customFormat="1">
      <c r="A237" s="13"/>
      <c r="B237" s="252"/>
      <c r="C237" s="253"/>
      <c r="D237" s="254" t="s">
        <v>170</v>
      </c>
      <c r="E237" s="255" t="s">
        <v>1</v>
      </c>
      <c r="F237" s="256" t="s">
        <v>434</v>
      </c>
      <c r="G237" s="253"/>
      <c r="H237" s="257">
        <v>-0.032000000000000001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170</v>
      </c>
      <c r="AU237" s="263" t="s">
        <v>88</v>
      </c>
      <c r="AV237" s="13" t="s">
        <v>88</v>
      </c>
      <c r="AW237" s="13" t="s">
        <v>31</v>
      </c>
      <c r="AX237" s="13" t="s">
        <v>76</v>
      </c>
      <c r="AY237" s="263" t="s">
        <v>162</v>
      </c>
    </row>
    <row r="238" s="14" customFormat="1">
      <c r="A238" s="14"/>
      <c r="B238" s="264"/>
      <c r="C238" s="265"/>
      <c r="D238" s="254" t="s">
        <v>170</v>
      </c>
      <c r="E238" s="266" t="s">
        <v>1</v>
      </c>
      <c r="F238" s="267" t="s">
        <v>173</v>
      </c>
      <c r="G238" s="265"/>
      <c r="H238" s="268">
        <v>33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4" t="s">
        <v>170</v>
      </c>
      <c r="AU238" s="274" t="s">
        <v>88</v>
      </c>
      <c r="AV238" s="14" t="s">
        <v>168</v>
      </c>
      <c r="AW238" s="14" t="s">
        <v>31</v>
      </c>
      <c r="AX238" s="14" t="s">
        <v>83</v>
      </c>
      <c r="AY238" s="274" t="s">
        <v>162</v>
      </c>
    </row>
    <row r="239" s="2" customFormat="1" ht="24.15" customHeight="1">
      <c r="A239" s="39"/>
      <c r="B239" s="40"/>
      <c r="C239" s="238" t="s">
        <v>7</v>
      </c>
      <c r="D239" s="238" t="s">
        <v>164</v>
      </c>
      <c r="E239" s="239" t="s">
        <v>435</v>
      </c>
      <c r="F239" s="240" t="s">
        <v>436</v>
      </c>
      <c r="G239" s="241" t="s">
        <v>203</v>
      </c>
      <c r="H239" s="242">
        <v>23</v>
      </c>
      <c r="I239" s="243"/>
      <c r="J239" s="244">
        <f>ROUND(I239*H239,2)</f>
        <v>0</v>
      </c>
      <c r="K239" s="245"/>
      <c r="L239" s="45"/>
      <c r="M239" s="246" t="s">
        <v>1</v>
      </c>
      <c r="N239" s="247" t="s">
        <v>42</v>
      </c>
      <c r="O239" s="98"/>
      <c r="P239" s="248">
        <f>O239*H239</f>
        <v>0</v>
      </c>
      <c r="Q239" s="248">
        <v>0.046300000000000001</v>
      </c>
      <c r="R239" s="248">
        <f>Q239*H239</f>
        <v>1.0649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168</v>
      </c>
      <c r="AT239" s="250" t="s">
        <v>164</v>
      </c>
      <c r="AU239" s="250" t="s">
        <v>88</v>
      </c>
      <c r="AY239" s="18" t="s">
        <v>162</v>
      </c>
      <c r="BE239" s="251">
        <f>IF(N239="základná",J239,0)</f>
        <v>0</v>
      </c>
      <c r="BF239" s="251">
        <f>IF(N239="znížená",J239,0)</f>
        <v>0</v>
      </c>
      <c r="BG239" s="251">
        <f>IF(N239="zákl. prenesená",J239,0)</f>
        <v>0</v>
      </c>
      <c r="BH239" s="251">
        <f>IF(N239="zníž. prenesená",J239,0)</f>
        <v>0</v>
      </c>
      <c r="BI239" s="251">
        <f>IF(N239="nulová",J239,0)</f>
        <v>0</v>
      </c>
      <c r="BJ239" s="18" t="s">
        <v>88</v>
      </c>
      <c r="BK239" s="251">
        <f>ROUND(I239*H239,2)</f>
        <v>0</v>
      </c>
      <c r="BL239" s="18" t="s">
        <v>168</v>
      </c>
      <c r="BM239" s="250" t="s">
        <v>437</v>
      </c>
    </row>
    <row r="240" s="2" customFormat="1" ht="24.15" customHeight="1">
      <c r="A240" s="39"/>
      <c r="B240" s="40"/>
      <c r="C240" s="238" t="s">
        <v>284</v>
      </c>
      <c r="D240" s="238" t="s">
        <v>164</v>
      </c>
      <c r="E240" s="239" t="s">
        <v>438</v>
      </c>
      <c r="F240" s="240" t="s">
        <v>439</v>
      </c>
      <c r="G240" s="241" t="s">
        <v>203</v>
      </c>
      <c r="H240" s="242">
        <v>16</v>
      </c>
      <c r="I240" s="243"/>
      <c r="J240" s="244">
        <f>ROUND(I240*H240,2)</f>
        <v>0</v>
      </c>
      <c r="K240" s="245"/>
      <c r="L240" s="45"/>
      <c r="M240" s="246" t="s">
        <v>1</v>
      </c>
      <c r="N240" s="247" t="s">
        <v>42</v>
      </c>
      <c r="O240" s="98"/>
      <c r="P240" s="248">
        <f>O240*H240</f>
        <v>0</v>
      </c>
      <c r="Q240" s="248">
        <v>0.055480000000000002</v>
      </c>
      <c r="R240" s="248">
        <f>Q240*H240</f>
        <v>0.88768000000000002</v>
      </c>
      <c r="S240" s="248">
        <v>0</v>
      </c>
      <c r="T240" s="24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0" t="s">
        <v>168</v>
      </c>
      <c r="AT240" s="250" t="s">
        <v>164</v>
      </c>
      <c r="AU240" s="250" t="s">
        <v>88</v>
      </c>
      <c r="AY240" s="18" t="s">
        <v>162</v>
      </c>
      <c r="BE240" s="251">
        <f>IF(N240="základná",J240,0)</f>
        <v>0</v>
      </c>
      <c r="BF240" s="251">
        <f>IF(N240="znížená",J240,0)</f>
        <v>0</v>
      </c>
      <c r="BG240" s="251">
        <f>IF(N240="zákl. prenesená",J240,0)</f>
        <v>0</v>
      </c>
      <c r="BH240" s="251">
        <f>IF(N240="zníž. prenesená",J240,0)</f>
        <v>0</v>
      </c>
      <c r="BI240" s="251">
        <f>IF(N240="nulová",J240,0)</f>
        <v>0</v>
      </c>
      <c r="BJ240" s="18" t="s">
        <v>88</v>
      </c>
      <c r="BK240" s="251">
        <f>ROUND(I240*H240,2)</f>
        <v>0</v>
      </c>
      <c r="BL240" s="18" t="s">
        <v>168</v>
      </c>
      <c r="BM240" s="250" t="s">
        <v>440</v>
      </c>
    </row>
    <row r="241" s="2" customFormat="1" ht="33" customHeight="1">
      <c r="A241" s="39"/>
      <c r="B241" s="40"/>
      <c r="C241" s="238" t="s">
        <v>292</v>
      </c>
      <c r="D241" s="238" t="s">
        <v>164</v>
      </c>
      <c r="E241" s="239" t="s">
        <v>441</v>
      </c>
      <c r="F241" s="240" t="s">
        <v>442</v>
      </c>
      <c r="G241" s="241" t="s">
        <v>203</v>
      </c>
      <c r="H241" s="242">
        <v>5</v>
      </c>
      <c r="I241" s="243"/>
      <c r="J241" s="244">
        <f>ROUND(I241*H241,2)</f>
        <v>0</v>
      </c>
      <c r="K241" s="245"/>
      <c r="L241" s="45"/>
      <c r="M241" s="246" t="s">
        <v>1</v>
      </c>
      <c r="N241" s="247" t="s">
        <v>42</v>
      </c>
      <c r="O241" s="98"/>
      <c r="P241" s="248">
        <f>O241*H241</f>
        <v>0</v>
      </c>
      <c r="Q241" s="248">
        <v>0.023120000000000002</v>
      </c>
      <c r="R241" s="248">
        <f>Q241*H241</f>
        <v>0.11560000000000001</v>
      </c>
      <c r="S241" s="248">
        <v>0</v>
      </c>
      <c r="T241" s="24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0" t="s">
        <v>168</v>
      </c>
      <c r="AT241" s="250" t="s">
        <v>164</v>
      </c>
      <c r="AU241" s="250" t="s">
        <v>88</v>
      </c>
      <c r="AY241" s="18" t="s">
        <v>162</v>
      </c>
      <c r="BE241" s="251">
        <f>IF(N241="základná",J241,0)</f>
        <v>0</v>
      </c>
      <c r="BF241" s="251">
        <f>IF(N241="znížená",J241,0)</f>
        <v>0</v>
      </c>
      <c r="BG241" s="251">
        <f>IF(N241="zákl. prenesená",J241,0)</f>
        <v>0</v>
      </c>
      <c r="BH241" s="251">
        <f>IF(N241="zníž. prenesená",J241,0)</f>
        <v>0</v>
      </c>
      <c r="BI241" s="251">
        <f>IF(N241="nulová",J241,0)</f>
        <v>0</v>
      </c>
      <c r="BJ241" s="18" t="s">
        <v>88</v>
      </c>
      <c r="BK241" s="251">
        <f>ROUND(I241*H241,2)</f>
        <v>0</v>
      </c>
      <c r="BL241" s="18" t="s">
        <v>168</v>
      </c>
      <c r="BM241" s="250" t="s">
        <v>443</v>
      </c>
    </row>
    <row r="242" s="2" customFormat="1" ht="33" customHeight="1">
      <c r="A242" s="39"/>
      <c r="B242" s="40"/>
      <c r="C242" s="238" t="s">
        <v>297</v>
      </c>
      <c r="D242" s="238" t="s">
        <v>164</v>
      </c>
      <c r="E242" s="239" t="s">
        <v>444</v>
      </c>
      <c r="F242" s="240" t="s">
        <v>445</v>
      </c>
      <c r="G242" s="241" t="s">
        <v>167</v>
      </c>
      <c r="H242" s="242">
        <v>1.2</v>
      </c>
      <c r="I242" s="243"/>
      <c r="J242" s="244">
        <f>ROUND(I242*H242,2)</f>
        <v>0</v>
      </c>
      <c r="K242" s="245"/>
      <c r="L242" s="45"/>
      <c r="M242" s="246" t="s">
        <v>1</v>
      </c>
      <c r="N242" s="247" t="s">
        <v>42</v>
      </c>
      <c r="O242" s="98"/>
      <c r="P242" s="248">
        <f>O242*H242</f>
        <v>0</v>
      </c>
      <c r="Q242" s="248">
        <v>2.2968799999999998</v>
      </c>
      <c r="R242" s="248">
        <f>Q242*H242</f>
        <v>2.7562559999999996</v>
      </c>
      <c r="S242" s="248">
        <v>0</v>
      </c>
      <c r="T242" s="24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0" t="s">
        <v>168</v>
      </c>
      <c r="AT242" s="250" t="s">
        <v>164</v>
      </c>
      <c r="AU242" s="250" t="s">
        <v>88</v>
      </c>
      <c r="AY242" s="18" t="s">
        <v>162</v>
      </c>
      <c r="BE242" s="251">
        <f>IF(N242="základná",J242,0)</f>
        <v>0</v>
      </c>
      <c r="BF242" s="251">
        <f>IF(N242="znížená",J242,0)</f>
        <v>0</v>
      </c>
      <c r="BG242" s="251">
        <f>IF(N242="zákl. prenesená",J242,0)</f>
        <v>0</v>
      </c>
      <c r="BH242" s="251">
        <f>IF(N242="zníž. prenesená",J242,0)</f>
        <v>0</v>
      </c>
      <c r="BI242" s="251">
        <f>IF(N242="nulová",J242,0)</f>
        <v>0</v>
      </c>
      <c r="BJ242" s="18" t="s">
        <v>88</v>
      </c>
      <c r="BK242" s="251">
        <f>ROUND(I242*H242,2)</f>
        <v>0</v>
      </c>
      <c r="BL242" s="18" t="s">
        <v>168</v>
      </c>
      <c r="BM242" s="250" t="s">
        <v>446</v>
      </c>
    </row>
    <row r="243" s="13" customFormat="1">
      <c r="A243" s="13"/>
      <c r="B243" s="252"/>
      <c r="C243" s="253"/>
      <c r="D243" s="254" t="s">
        <v>170</v>
      </c>
      <c r="E243" s="255" t="s">
        <v>1</v>
      </c>
      <c r="F243" s="256" t="s">
        <v>447</v>
      </c>
      <c r="G243" s="253"/>
      <c r="H243" s="257">
        <v>0.71999999999999997</v>
      </c>
      <c r="I243" s="258"/>
      <c r="J243" s="253"/>
      <c r="K243" s="253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170</v>
      </c>
      <c r="AU243" s="263" t="s">
        <v>88</v>
      </c>
      <c r="AV243" s="13" t="s">
        <v>88</v>
      </c>
      <c r="AW243" s="13" t="s">
        <v>31</v>
      </c>
      <c r="AX243" s="13" t="s">
        <v>76</v>
      </c>
      <c r="AY243" s="263" t="s">
        <v>162</v>
      </c>
    </row>
    <row r="244" s="13" customFormat="1">
      <c r="A244" s="13"/>
      <c r="B244" s="252"/>
      <c r="C244" s="253"/>
      <c r="D244" s="254" t="s">
        <v>170</v>
      </c>
      <c r="E244" s="255" t="s">
        <v>1</v>
      </c>
      <c r="F244" s="256" t="s">
        <v>448</v>
      </c>
      <c r="G244" s="253"/>
      <c r="H244" s="257">
        <v>0.47699999999999998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170</v>
      </c>
      <c r="AU244" s="263" t="s">
        <v>88</v>
      </c>
      <c r="AV244" s="13" t="s">
        <v>88</v>
      </c>
      <c r="AW244" s="13" t="s">
        <v>31</v>
      </c>
      <c r="AX244" s="13" t="s">
        <v>76</v>
      </c>
      <c r="AY244" s="263" t="s">
        <v>162</v>
      </c>
    </row>
    <row r="245" s="15" customFormat="1">
      <c r="A245" s="15"/>
      <c r="B245" s="275"/>
      <c r="C245" s="276"/>
      <c r="D245" s="254" t="s">
        <v>170</v>
      </c>
      <c r="E245" s="277" t="s">
        <v>1</v>
      </c>
      <c r="F245" s="278" t="s">
        <v>218</v>
      </c>
      <c r="G245" s="276"/>
      <c r="H245" s="279">
        <v>1.1970000000000001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5" t="s">
        <v>170</v>
      </c>
      <c r="AU245" s="285" t="s">
        <v>88</v>
      </c>
      <c r="AV245" s="15" t="s">
        <v>177</v>
      </c>
      <c r="AW245" s="15" t="s">
        <v>31</v>
      </c>
      <c r="AX245" s="15" t="s">
        <v>76</v>
      </c>
      <c r="AY245" s="285" t="s">
        <v>162</v>
      </c>
    </row>
    <row r="246" s="13" customFormat="1">
      <c r="A246" s="13"/>
      <c r="B246" s="252"/>
      <c r="C246" s="253"/>
      <c r="D246" s="254" t="s">
        <v>170</v>
      </c>
      <c r="E246" s="255" t="s">
        <v>1</v>
      </c>
      <c r="F246" s="256" t="s">
        <v>412</v>
      </c>
      <c r="G246" s="253"/>
      <c r="H246" s="257">
        <v>0.0030000000000000001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170</v>
      </c>
      <c r="AU246" s="263" t="s">
        <v>88</v>
      </c>
      <c r="AV246" s="13" t="s">
        <v>88</v>
      </c>
      <c r="AW246" s="13" t="s">
        <v>31</v>
      </c>
      <c r="AX246" s="13" t="s">
        <v>76</v>
      </c>
      <c r="AY246" s="263" t="s">
        <v>162</v>
      </c>
    </row>
    <row r="247" s="14" customFormat="1">
      <c r="A247" s="14"/>
      <c r="B247" s="264"/>
      <c r="C247" s="265"/>
      <c r="D247" s="254" t="s">
        <v>170</v>
      </c>
      <c r="E247" s="266" t="s">
        <v>1</v>
      </c>
      <c r="F247" s="267" t="s">
        <v>173</v>
      </c>
      <c r="G247" s="265"/>
      <c r="H247" s="268">
        <v>1.2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4" t="s">
        <v>170</v>
      </c>
      <c r="AU247" s="274" t="s">
        <v>88</v>
      </c>
      <c r="AV247" s="14" t="s">
        <v>168</v>
      </c>
      <c r="AW247" s="14" t="s">
        <v>31</v>
      </c>
      <c r="AX247" s="14" t="s">
        <v>83</v>
      </c>
      <c r="AY247" s="274" t="s">
        <v>162</v>
      </c>
    </row>
    <row r="248" s="2" customFormat="1" ht="24.15" customHeight="1">
      <c r="A248" s="39"/>
      <c r="B248" s="40"/>
      <c r="C248" s="238" t="s">
        <v>301</v>
      </c>
      <c r="D248" s="238" t="s">
        <v>164</v>
      </c>
      <c r="E248" s="239" t="s">
        <v>449</v>
      </c>
      <c r="F248" s="240" t="s">
        <v>450</v>
      </c>
      <c r="G248" s="241" t="s">
        <v>248</v>
      </c>
      <c r="H248" s="242">
        <v>16</v>
      </c>
      <c r="I248" s="243"/>
      <c r="J248" s="244">
        <f>ROUND(I248*H248,2)</f>
        <v>0</v>
      </c>
      <c r="K248" s="245"/>
      <c r="L248" s="45"/>
      <c r="M248" s="246" t="s">
        <v>1</v>
      </c>
      <c r="N248" s="247" t="s">
        <v>42</v>
      </c>
      <c r="O248" s="98"/>
      <c r="P248" s="248">
        <f>O248*H248</f>
        <v>0</v>
      </c>
      <c r="Q248" s="248">
        <v>0.0018</v>
      </c>
      <c r="R248" s="248">
        <f>Q248*H248</f>
        <v>0.028799999999999999</v>
      </c>
      <c r="S248" s="248">
        <v>0</v>
      </c>
      <c r="T248" s="24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0" t="s">
        <v>168</v>
      </c>
      <c r="AT248" s="250" t="s">
        <v>164</v>
      </c>
      <c r="AU248" s="250" t="s">
        <v>88</v>
      </c>
      <c r="AY248" s="18" t="s">
        <v>162</v>
      </c>
      <c r="BE248" s="251">
        <f>IF(N248="základná",J248,0)</f>
        <v>0</v>
      </c>
      <c r="BF248" s="251">
        <f>IF(N248="znížená",J248,0)</f>
        <v>0</v>
      </c>
      <c r="BG248" s="251">
        <f>IF(N248="zákl. prenesená",J248,0)</f>
        <v>0</v>
      </c>
      <c r="BH248" s="251">
        <f>IF(N248="zníž. prenesená",J248,0)</f>
        <v>0</v>
      </c>
      <c r="BI248" s="251">
        <f>IF(N248="nulová",J248,0)</f>
        <v>0</v>
      </c>
      <c r="BJ248" s="18" t="s">
        <v>88</v>
      </c>
      <c r="BK248" s="251">
        <f>ROUND(I248*H248,2)</f>
        <v>0</v>
      </c>
      <c r="BL248" s="18" t="s">
        <v>168</v>
      </c>
      <c r="BM248" s="250" t="s">
        <v>451</v>
      </c>
    </row>
    <row r="249" s="13" customFormat="1">
      <c r="A249" s="13"/>
      <c r="B249" s="252"/>
      <c r="C249" s="253"/>
      <c r="D249" s="254" t="s">
        <v>170</v>
      </c>
      <c r="E249" s="255" t="s">
        <v>1</v>
      </c>
      <c r="F249" s="256" t="s">
        <v>452</v>
      </c>
      <c r="G249" s="253"/>
      <c r="H249" s="257">
        <v>9.5999999999999996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170</v>
      </c>
      <c r="AU249" s="263" t="s">
        <v>88</v>
      </c>
      <c r="AV249" s="13" t="s">
        <v>88</v>
      </c>
      <c r="AW249" s="13" t="s">
        <v>31</v>
      </c>
      <c r="AX249" s="13" t="s">
        <v>76</v>
      </c>
      <c r="AY249" s="263" t="s">
        <v>162</v>
      </c>
    </row>
    <row r="250" s="13" customFormat="1">
      <c r="A250" s="13"/>
      <c r="B250" s="252"/>
      <c r="C250" s="253"/>
      <c r="D250" s="254" t="s">
        <v>170</v>
      </c>
      <c r="E250" s="255" t="s">
        <v>1</v>
      </c>
      <c r="F250" s="256" t="s">
        <v>453</v>
      </c>
      <c r="G250" s="253"/>
      <c r="H250" s="257">
        <v>6.3600000000000003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170</v>
      </c>
      <c r="AU250" s="263" t="s">
        <v>88</v>
      </c>
      <c r="AV250" s="13" t="s">
        <v>88</v>
      </c>
      <c r="AW250" s="13" t="s">
        <v>31</v>
      </c>
      <c r="AX250" s="13" t="s">
        <v>76</v>
      </c>
      <c r="AY250" s="263" t="s">
        <v>162</v>
      </c>
    </row>
    <row r="251" s="15" customFormat="1">
      <c r="A251" s="15"/>
      <c r="B251" s="275"/>
      <c r="C251" s="276"/>
      <c r="D251" s="254" t="s">
        <v>170</v>
      </c>
      <c r="E251" s="277" t="s">
        <v>1</v>
      </c>
      <c r="F251" s="278" t="s">
        <v>218</v>
      </c>
      <c r="G251" s="276"/>
      <c r="H251" s="279">
        <v>15.960000000000001</v>
      </c>
      <c r="I251" s="280"/>
      <c r="J251" s="276"/>
      <c r="K251" s="276"/>
      <c r="L251" s="281"/>
      <c r="M251" s="282"/>
      <c r="N251" s="283"/>
      <c r="O251" s="283"/>
      <c r="P251" s="283"/>
      <c r="Q251" s="283"/>
      <c r="R251" s="283"/>
      <c r="S251" s="283"/>
      <c r="T251" s="28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5" t="s">
        <v>170</v>
      </c>
      <c r="AU251" s="285" t="s">
        <v>88</v>
      </c>
      <c r="AV251" s="15" t="s">
        <v>177</v>
      </c>
      <c r="AW251" s="15" t="s">
        <v>31</v>
      </c>
      <c r="AX251" s="15" t="s">
        <v>76</v>
      </c>
      <c r="AY251" s="285" t="s">
        <v>162</v>
      </c>
    </row>
    <row r="252" s="13" customFormat="1">
      <c r="A252" s="13"/>
      <c r="B252" s="252"/>
      <c r="C252" s="253"/>
      <c r="D252" s="254" t="s">
        <v>170</v>
      </c>
      <c r="E252" s="255" t="s">
        <v>1</v>
      </c>
      <c r="F252" s="256" t="s">
        <v>289</v>
      </c>
      <c r="G252" s="253"/>
      <c r="H252" s="257">
        <v>0.040000000000000001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170</v>
      </c>
      <c r="AU252" s="263" t="s">
        <v>88</v>
      </c>
      <c r="AV252" s="13" t="s">
        <v>88</v>
      </c>
      <c r="AW252" s="13" t="s">
        <v>31</v>
      </c>
      <c r="AX252" s="13" t="s">
        <v>76</v>
      </c>
      <c r="AY252" s="263" t="s">
        <v>162</v>
      </c>
    </row>
    <row r="253" s="14" customFormat="1">
      <c r="A253" s="14"/>
      <c r="B253" s="264"/>
      <c r="C253" s="265"/>
      <c r="D253" s="254" t="s">
        <v>170</v>
      </c>
      <c r="E253" s="266" t="s">
        <v>1</v>
      </c>
      <c r="F253" s="267" t="s">
        <v>173</v>
      </c>
      <c r="G253" s="265"/>
      <c r="H253" s="268">
        <v>16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4" t="s">
        <v>170</v>
      </c>
      <c r="AU253" s="274" t="s">
        <v>88</v>
      </c>
      <c r="AV253" s="14" t="s">
        <v>168</v>
      </c>
      <c r="AW253" s="14" t="s">
        <v>31</v>
      </c>
      <c r="AX253" s="14" t="s">
        <v>83</v>
      </c>
      <c r="AY253" s="274" t="s">
        <v>162</v>
      </c>
    </row>
    <row r="254" s="2" customFormat="1" ht="24.15" customHeight="1">
      <c r="A254" s="39"/>
      <c r="B254" s="40"/>
      <c r="C254" s="238" t="s">
        <v>308</v>
      </c>
      <c r="D254" s="238" t="s">
        <v>164</v>
      </c>
      <c r="E254" s="239" t="s">
        <v>454</v>
      </c>
      <c r="F254" s="240" t="s">
        <v>455</v>
      </c>
      <c r="G254" s="241" t="s">
        <v>248</v>
      </c>
      <c r="H254" s="242">
        <v>16</v>
      </c>
      <c r="I254" s="243"/>
      <c r="J254" s="244">
        <f>ROUND(I254*H254,2)</f>
        <v>0</v>
      </c>
      <c r="K254" s="245"/>
      <c r="L254" s="45"/>
      <c r="M254" s="246" t="s">
        <v>1</v>
      </c>
      <c r="N254" s="247" t="s">
        <v>42</v>
      </c>
      <c r="O254" s="98"/>
      <c r="P254" s="248">
        <f>O254*H254</f>
        <v>0</v>
      </c>
      <c r="Q254" s="248">
        <v>0</v>
      </c>
      <c r="R254" s="248">
        <f>Q254*H254</f>
        <v>0</v>
      </c>
      <c r="S254" s="248">
        <v>0</v>
      </c>
      <c r="T254" s="24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0" t="s">
        <v>168</v>
      </c>
      <c r="AT254" s="250" t="s">
        <v>164</v>
      </c>
      <c r="AU254" s="250" t="s">
        <v>88</v>
      </c>
      <c r="AY254" s="18" t="s">
        <v>162</v>
      </c>
      <c r="BE254" s="251">
        <f>IF(N254="základná",J254,0)</f>
        <v>0</v>
      </c>
      <c r="BF254" s="251">
        <f>IF(N254="znížená",J254,0)</f>
        <v>0</v>
      </c>
      <c r="BG254" s="251">
        <f>IF(N254="zákl. prenesená",J254,0)</f>
        <v>0</v>
      </c>
      <c r="BH254" s="251">
        <f>IF(N254="zníž. prenesená",J254,0)</f>
        <v>0</v>
      </c>
      <c r="BI254" s="251">
        <f>IF(N254="nulová",J254,0)</f>
        <v>0</v>
      </c>
      <c r="BJ254" s="18" t="s">
        <v>88</v>
      </c>
      <c r="BK254" s="251">
        <f>ROUND(I254*H254,2)</f>
        <v>0</v>
      </c>
      <c r="BL254" s="18" t="s">
        <v>168</v>
      </c>
      <c r="BM254" s="250" t="s">
        <v>456</v>
      </c>
    </row>
    <row r="255" s="2" customFormat="1" ht="24.15" customHeight="1">
      <c r="A255" s="39"/>
      <c r="B255" s="40"/>
      <c r="C255" s="238" t="s">
        <v>312</v>
      </c>
      <c r="D255" s="238" t="s">
        <v>164</v>
      </c>
      <c r="E255" s="239" t="s">
        <v>457</v>
      </c>
      <c r="F255" s="240" t="s">
        <v>458</v>
      </c>
      <c r="G255" s="241" t="s">
        <v>183</v>
      </c>
      <c r="H255" s="242">
        <v>0.12</v>
      </c>
      <c r="I255" s="243"/>
      <c r="J255" s="244">
        <f>ROUND(I255*H255,2)</f>
        <v>0</v>
      </c>
      <c r="K255" s="245"/>
      <c r="L255" s="45"/>
      <c r="M255" s="246" t="s">
        <v>1</v>
      </c>
      <c r="N255" s="247" t="s">
        <v>42</v>
      </c>
      <c r="O255" s="98"/>
      <c r="P255" s="248">
        <f>O255*H255</f>
        <v>0</v>
      </c>
      <c r="Q255" s="248">
        <v>1.0195300000000001</v>
      </c>
      <c r="R255" s="248">
        <f>Q255*H255</f>
        <v>0.1223436</v>
      </c>
      <c r="S255" s="248">
        <v>0</v>
      </c>
      <c r="T255" s="24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0" t="s">
        <v>168</v>
      </c>
      <c r="AT255" s="250" t="s">
        <v>164</v>
      </c>
      <c r="AU255" s="250" t="s">
        <v>88</v>
      </c>
      <c r="AY255" s="18" t="s">
        <v>162</v>
      </c>
      <c r="BE255" s="251">
        <f>IF(N255="základná",J255,0)</f>
        <v>0</v>
      </c>
      <c r="BF255" s="251">
        <f>IF(N255="znížená",J255,0)</f>
        <v>0</v>
      </c>
      <c r="BG255" s="251">
        <f>IF(N255="zákl. prenesená",J255,0)</f>
        <v>0</v>
      </c>
      <c r="BH255" s="251">
        <f>IF(N255="zníž. prenesená",J255,0)</f>
        <v>0</v>
      </c>
      <c r="BI255" s="251">
        <f>IF(N255="nulová",J255,0)</f>
        <v>0</v>
      </c>
      <c r="BJ255" s="18" t="s">
        <v>88</v>
      </c>
      <c r="BK255" s="251">
        <f>ROUND(I255*H255,2)</f>
        <v>0</v>
      </c>
      <c r="BL255" s="18" t="s">
        <v>168</v>
      </c>
      <c r="BM255" s="250" t="s">
        <v>459</v>
      </c>
    </row>
    <row r="256" s="13" customFormat="1">
      <c r="A256" s="13"/>
      <c r="B256" s="252"/>
      <c r="C256" s="253"/>
      <c r="D256" s="254" t="s">
        <v>170</v>
      </c>
      <c r="E256" s="255" t="s">
        <v>1</v>
      </c>
      <c r="F256" s="256" t="s">
        <v>460</v>
      </c>
      <c r="G256" s="253"/>
      <c r="H256" s="257">
        <v>0.058999999999999997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170</v>
      </c>
      <c r="AU256" s="263" t="s">
        <v>88</v>
      </c>
      <c r="AV256" s="13" t="s">
        <v>88</v>
      </c>
      <c r="AW256" s="13" t="s">
        <v>31</v>
      </c>
      <c r="AX256" s="13" t="s">
        <v>76</v>
      </c>
      <c r="AY256" s="263" t="s">
        <v>162</v>
      </c>
    </row>
    <row r="257" s="13" customFormat="1">
      <c r="A257" s="13"/>
      <c r="B257" s="252"/>
      <c r="C257" s="253"/>
      <c r="D257" s="254" t="s">
        <v>170</v>
      </c>
      <c r="E257" s="255" t="s">
        <v>1</v>
      </c>
      <c r="F257" s="256" t="s">
        <v>461</v>
      </c>
      <c r="G257" s="253"/>
      <c r="H257" s="257">
        <v>0.021000000000000001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170</v>
      </c>
      <c r="AU257" s="263" t="s">
        <v>88</v>
      </c>
      <c r="AV257" s="13" t="s">
        <v>88</v>
      </c>
      <c r="AW257" s="13" t="s">
        <v>31</v>
      </c>
      <c r="AX257" s="13" t="s">
        <v>76</v>
      </c>
      <c r="AY257" s="263" t="s">
        <v>162</v>
      </c>
    </row>
    <row r="258" s="13" customFormat="1">
      <c r="A258" s="13"/>
      <c r="B258" s="252"/>
      <c r="C258" s="253"/>
      <c r="D258" s="254" t="s">
        <v>170</v>
      </c>
      <c r="E258" s="255" t="s">
        <v>1</v>
      </c>
      <c r="F258" s="256" t="s">
        <v>462</v>
      </c>
      <c r="G258" s="253"/>
      <c r="H258" s="257">
        <v>0.027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170</v>
      </c>
      <c r="AU258" s="263" t="s">
        <v>88</v>
      </c>
      <c r="AV258" s="13" t="s">
        <v>88</v>
      </c>
      <c r="AW258" s="13" t="s">
        <v>31</v>
      </c>
      <c r="AX258" s="13" t="s">
        <v>76</v>
      </c>
      <c r="AY258" s="263" t="s">
        <v>162</v>
      </c>
    </row>
    <row r="259" s="13" customFormat="1">
      <c r="A259" s="13"/>
      <c r="B259" s="252"/>
      <c r="C259" s="253"/>
      <c r="D259" s="254" t="s">
        <v>170</v>
      </c>
      <c r="E259" s="255" t="s">
        <v>1</v>
      </c>
      <c r="F259" s="256" t="s">
        <v>463</v>
      </c>
      <c r="G259" s="253"/>
      <c r="H259" s="257">
        <v>0.014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170</v>
      </c>
      <c r="AU259" s="263" t="s">
        <v>88</v>
      </c>
      <c r="AV259" s="13" t="s">
        <v>88</v>
      </c>
      <c r="AW259" s="13" t="s">
        <v>31</v>
      </c>
      <c r="AX259" s="13" t="s">
        <v>76</v>
      </c>
      <c r="AY259" s="263" t="s">
        <v>162</v>
      </c>
    </row>
    <row r="260" s="15" customFormat="1">
      <c r="A260" s="15"/>
      <c r="B260" s="275"/>
      <c r="C260" s="276"/>
      <c r="D260" s="254" t="s">
        <v>170</v>
      </c>
      <c r="E260" s="277" t="s">
        <v>1</v>
      </c>
      <c r="F260" s="278" t="s">
        <v>218</v>
      </c>
      <c r="G260" s="276"/>
      <c r="H260" s="279">
        <v>0.121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5" t="s">
        <v>170</v>
      </c>
      <c r="AU260" s="285" t="s">
        <v>88</v>
      </c>
      <c r="AV260" s="15" t="s">
        <v>177</v>
      </c>
      <c r="AW260" s="15" t="s">
        <v>31</v>
      </c>
      <c r="AX260" s="15" t="s">
        <v>76</v>
      </c>
      <c r="AY260" s="285" t="s">
        <v>162</v>
      </c>
    </row>
    <row r="261" s="13" customFormat="1">
      <c r="A261" s="13"/>
      <c r="B261" s="252"/>
      <c r="C261" s="253"/>
      <c r="D261" s="254" t="s">
        <v>170</v>
      </c>
      <c r="E261" s="255" t="s">
        <v>1</v>
      </c>
      <c r="F261" s="256" t="s">
        <v>464</v>
      </c>
      <c r="G261" s="253"/>
      <c r="H261" s="257">
        <v>-0.001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170</v>
      </c>
      <c r="AU261" s="263" t="s">
        <v>88</v>
      </c>
      <c r="AV261" s="13" t="s">
        <v>88</v>
      </c>
      <c r="AW261" s="13" t="s">
        <v>31</v>
      </c>
      <c r="AX261" s="13" t="s">
        <v>76</v>
      </c>
      <c r="AY261" s="263" t="s">
        <v>162</v>
      </c>
    </row>
    <row r="262" s="14" customFormat="1">
      <c r="A262" s="14"/>
      <c r="B262" s="264"/>
      <c r="C262" s="265"/>
      <c r="D262" s="254" t="s">
        <v>170</v>
      </c>
      <c r="E262" s="266" t="s">
        <v>1</v>
      </c>
      <c r="F262" s="267" t="s">
        <v>173</v>
      </c>
      <c r="G262" s="265"/>
      <c r="H262" s="268">
        <v>0.12</v>
      </c>
      <c r="I262" s="269"/>
      <c r="J262" s="265"/>
      <c r="K262" s="265"/>
      <c r="L262" s="270"/>
      <c r="M262" s="271"/>
      <c r="N262" s="272"/>
      <c r="O262" s="272"/>
      <c r="P262" s="272"/>
      <c r="Q262" s="272"/>
      <c r="R262" s="272"/>
      <c r="S262" s="272"/>
      <c r="T262" s="27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4" t="s">
        <v>170</v>
      </c>
      <c r="AU262" s="274" t="s">
        <v>88</v>
      </c>
      <c r="AV262" s="14" t="s">
        <v>168</v>
      </c>
      <c r="AW262" s="14" t="s">
        <v>31</v>
      </c>
      <c r="AX262" s="14" t="s">
        <v>83</v>
      </c>
      <c r="AY262" s="274" t="s">
        <v>162</v>
      </c>
    </row>
    <row r="263" s="2" customFormat="1" ht="37.8" customHeight="1">
      <c r="A263" s="39"/>
      <c r="B263" s="40"/>
      <c r="C263" s="238" t="s">
        <v>465</v>
      </c>
      <c r="D263" s="238" t="s">
        <v>164</v>
      </c>
      <c r="E263" s="239" t="s">
        <v>466</v>
      </c>
      <c r="F263" s="240" t="s">
        <v>467</v>
      </c>
      <c r="G263" s="241" t="s">
        <v>248</v>
      </c>
      <c r="H263" s="242">
        <v>50</v>
      </c>
      <c r="I263" s="243"/>
      <c r="J263" s="244">
        <f>ROUND(I263*H263,2)</f>
        <v>0</v>
      </c>
      <c r="K263" s="245"/>
      <c r="L263" s="45"/>
      <c r="M263" s="246" t="s">
        <v>1</v>
      </c>
      <c r="N263" s="247" t="s">
        <v>42</v>
      </c>
      <c r="O263" s="98"/>
      <c r="P263" s="248">
        <f>O263*H263</f>
        <v>0</v>
      </c>
      <c r="Q263" s="248">
        <v>0.11167000000000001</v>
      </c>
      <c r="R263" s="248">
        <f>Q263*H263</f>
        <v>5.5834999999999999</v>
      </c>
      <c r="S263" s="248">
        <v>0</v>
      </c>
      <c r="T263" s="24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0" t="s">
        <v>168</v>
      </c>
      <c r="AT263" s="250" t="s">
        <v>164</v>
      </c>
      <c r="AU263" s="250" t="s">
        <v>88</v>
      </c>
      <c r="AY263" s="18" t="s">
        <v>162</v>
      </c>
      <c r="BE263" s="251">
        <f>IF(N263="základná",J263,0)</f>
        <v>0</v>
      </c>
      <c r="BF263" s="251">
        <f>IF(N263="znížená",J263,0)</f>
        <v>0</v>
      </c>
      <c r="BG263" s="251">
        <f>IF(N263="zákl. prenesená",J263,0)</f>
        <v>0</v>
      </c>
      <c r="BH263" s="251">
        <f>IF(N263="zníž. prenesená",J263,0)</f>
        <v>0</v>
      </c>
      <c r="BI263" s="251">
        <f>IF(N263="nulová",J263,0)</f>
        <v>0</v>
      </c>
      <c r="BJ263" s="18" t="s">
        <v>88</v>
      </c>
      <c r="BK263" s="251">
        <f>ROUND(I263*H263,2)</f>
        <v>0</v>
      </c>
      <c r="BL263" s="18" t="s">
        <v>168</v>
      </c>
      <c r="BM263" s="250" t="s">
        <v>468</v>
      </c>
    </row>
    <row r="264" s="13" customFormat="1">
      <c r="A264" s="13"/>
      <c r="B264" s="252"/>
      <c r="C264" s="253"/>
      <c r="D264" s="254" t="s">
        <v>170</v>
      </c>
      <c r="E264" s="255" t="s">
        <v>1</v>
      </c>
      <c r="F264" s="256" t="s">
        <v>469</v>
      </c>
      <c r="G264" s="253"/>
      <c r="H264" s="257">
        <v>19.350000000000001</v>
      </c>
      <c r="I264" s="258"/>
      <c r="J264" s="253"/>
      <c r="K264" s="253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170</v>
      </c>
      <c r="AU264" s="263" t="s">
        <v>88</v>
      </c>
      <c r="AV264" s="13" t="s">
        <v>88</v>
      </c>
      <c r="AW264" s="13" t="s">
        <v>31</v>
      </c>
      <c r="AX264" s="13" t="s">
        <v>76</v>
      </c>
      <c r="AY264" s="263" t="s">
        <v>162</v>
      </c>
    </row>
    <row r="265" s="13" customFormat="1">
      <c r="A265" s="13"/>
      <c r="B265" s="252"/>
      <c r="C265" s="253"/>
      <c r="D265" s="254" t="s">
        <v>170</v>
      </c>
      <c r="E265" s="255" t="s">
        <v>1</v>
      </c>
      <c r="F265" s="256" t="s">
        <v>470</v>
      </c>
      <c r="G265" s="253"/>
      <c r="H265" s="257">
        <v>30.23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170</v>
      </c>
      <c r="AU265" s="263" t="s">
        <v>88</v>
      </c>
      <c r="AV265" s="13" t="s">
        <v>88</v>
      </c>
      <c r="AW265" s="13" t="s">
        <v>31</v>
      </c>
      <c r="AX265" s="13" t="s">
        <v>76</v>
      </c>
      <c r="AY265" s="263" t="s">
        <v>162</v>
      </c>
    </row>
    <row r="266" s="15" customFormat="1">
      <c r="A266" s="15"/>
      <c r="B266" s="275"/>
      <c r="C266" s="276"/>
      <c r="D266" s="254" t="s">
        <v>170</v>
      </c>
      <c r="E266" s="277" t="s">
        <v>1</v>
      </c>
      <c r="F266" s="278" t="s">
        <v>218</v>
      </c>
      <c r="G266" s="276"/>
      <c r="H266" s="279">
        <v>49.579999999999998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5" t="s">
        <v>170</v>
      </c>
      <c r="AU266" s="285" t="s">
        <v>88</v>
      </c>
      <c r="AV266" s="15" t="s">
        <v>177</v>
      </c>
      <c r="AW266" s="15" t="s">
        <v>31</v>
      </c>
      <c r="AX266" s="15" t="s">
        <v>76</v>
      </c>
      <c r="AY266" s="285" t="s">
        <v>162</v>
      </c>
    </row>
    <row r="267" s="13" customFormat="1">
      <c r="A267" s="13"/>
      <c r="B267" s="252"/>
      <c r="C267" s="253"/>
      <c r="D267" s="254" t="s">
        <v>170</v>
      </c>
      <c r="E267" s="255" t="s">
        <v>1</v>
      </c>
      <c r="F267" s="256" t="s">
        <v>471</v>
      </c>
      <c r="G267" s="253"/>
      <c r="H267" s="257">
        <v>0.41999999999999998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170</v>
      </c>
      <c r="AU267" s="263" t="s">
        <v>88</v>
      </c>
      <c r="AV267" s="13" t="s">
        <v>88</v>
      </c>
      <c r="AW267" s="13" t="s">
        <v>31</v>
      </c>
      <c r="AX267" s="13" t="s">
        <v>76</v>
      </c>
      <c r="AY267" s="263" t="s">
        <v>162</v>
      </c>
    </row>
    <row r="268" s="14" customFormat="1">
      <c r="A268" s="14"/>
      <c r="B268" s="264"/>
      <c r="C268" s="265"/>
      <c r="D268" s="254" t="s">
        <v>170</v>
      </c>
      <c r="E268" s="266" t="s">
        <v>1</v>
      </c>
      <c r="F268" s="267" t="s">
        <v>173</v>
      </c>
      <c r="G268" s="265"/>
      <c r="H268" s="268">
        <v>50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4" t="s">
        <v>170</v>
      </c>
      <c r="AU268" s="274" t="s">
        <v>88</v>
      </c>
      <c r="AV268" s="14" t="s">
        <v>168</v>
      </c>
      <c r="AW268" s="14" t="s">
        <v>31</v>
      </c>
      <c r="AX268" s="14" t="s">
        <v>83</v>
      </c>
      <c r="AY268" s="274" t="s">
        <v>162</v>
      </c>
    </row>
    <row r="269" s="12" customFormat="1" ht="22.8" customHeight="1">
      <c r="A269" s="12"/>
      <c r="B269" s="222"/>
      <c r="C269" s="223"/>
      <c r="D269" s="224" t="s">
        <v>75</v>
      </c>
      <c r="E269" s="236" t="s">
        <v>168</v>
      </c>
      <c r="F269" s="236" t="s">
        <v>472</v>
      </c>
      <c r="G269" s="223"/>
      <c r="H269" s="223"/>
      <c r="I269" s="226"/>
      <c r="J269" s="237">
        <f>BK269</f>
        <v>0</v>
      </c>
      <c r="K269" s="223"/>
      <c r="L269" s="228"/>
      <c r="M269" s="229"/>
      <c r="N269" s="230"/>
      <c r="O269" s="230"/>
      <c r="P269" s="231">
        <f>SUM(P270:P332)</f>
        <v>0</v>
      </c>
      <c r="Q269" s="230"/>
      <c r="R269" s="231">
        <f>SUM(R270:R332)</f>
        <v>22.736917999999999</v>
      </c>
      <c r="S269" s="230"/>
      <c r="T269" s="232">
        <f>SUM(T270:T332)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3" t="s">
        <v>83</v>
      </c>
      <c r="AT269" s="234" t="s">
        <v>75</v>
      </c>
      <c r="AU269" s="234" t="s">
        <v>83</v>
      </c>
      <c r="AY269" s="233" t="s">
        <v>162</v>
      </c>
      <c r="BK269" s="235">
        <f>SUM(BK270:BK332)</f>
        <v>0</v>
      </c>
    </row>
    <row r="270" s="2" customFormat="1" ht="66.75" customHeight="1">
      <c r="A270" s="39"/>
      <c r="B270" s="40"/>
      <c r="C270" s="238" t="s">
        <v>473</v>
      </c>
      <c r="D270" s="238" t="s">
        <v>164</v>
      </c>
      <c r="E270" s="239" t="s">
        <v>474</v>
      </c>
      <c r="F270" s="240" t="s">
        <v>475</v>
      </c>
      <c r="G270" s="241" t="s">
        <v>248</v>
      </c>
      <c r="H270" s="242">
        <v>4.4000000000000004</v>
      </c>
      <c r="I270" s="243"/>
      <c r="J270" s="244">
        <f>ROUND(I270*H270,2)</f>
        <v>0</v>
      </c>
      <c r="K270" s="245"/>
      <c r="L270" s="45"/>
      <c r="M270" s="246" t="s">
        <v>1</v>
      </c>
      <c r="N270" s="247" t="s">
        <v>42</v>
      </c>
      <c r="O270" s="98"/>
      <c r="P270" s="248">
        <f>O270*H270</f>
        <v>0</v>
      </c>
      <c r="Q270" s="248">
        <v>0.16581000000000001</v>
      </c>
      <c r="R270" s="248">
        <f>Q270*H270</f>
        <v>0.7295640000000001</v>
      </c>
      <c r="S270" s="248">
        <v>0</v>
      </c>
      <c r="T270" s="24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0" t="s">
        <v>168</v>
      </c>
      <c r="AT270" s="250" t="s">
        <v>164</v>
      </c>
      <c r="AU270" s="250" t="s">
        <v>88</v>
      </c>
      <c r="AY270" s="18" t="s">
        <v>162</v>
      </c>
      <c r="BE270" s="251">
        <f>IF(N270="základná",J270,0)</f>
        <v>0</v>
      </c>
      <c r="BF270" s="251">
        <f>IF(N270="znížená",J270,0)</f>
        <v>0</v>
      </c>
      <c r="BG270" s="251">
        <f>IF(N270="zákl. prenesená",J270,0)</f>
        <v>0</v>
      </c>
      <c r="BH270" s="251">
        <f>IF(N270="zníž. prenesená",J270,0)</f>
        <v>0</v>
      </c>
      <c r="BI270" s="251">
        <f>IF(N270="nulová",J270,0)</f>
        <v>0</v>
      </c>
      <c r="BJ270" s="18" t="s">
        <v>88</v>
      </c>
      <c r="BK270" s="251">
        <f>ROUND(I270*H270,2)</f>
        <v>0</v>
      </c>
      <c r="BL270" s="18" t="s">
        <v>168</v>
      </c>
      <c r="BM270" s="250" t="s">
        <v>476</v>
      </c>
    </row>
    <row r="271" s="13" customFormat="1">
      <c r="A271" s="13"/>
      <c r="B271" s="252"/>
      <c r="C271" s="253"/>
      <c r="D271" s="254" t="s">
        <v>170</v>
      </c>
      <c r="E271" s="255" t="s">
        <v>1</v>
      </c>
      <c r="F271" s="256" t="s">
        <v>477</v>
      </c>
      <c r="G271" s="253"/>
      <c r="H271" s="257">
        <v>4.375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170</v>
      </c>
      <c r="AU271" s="263" t="s">
        <v>88</v>
      </c>
      <c r="AV271" s="13" t="s">
        <v>88</v>
      </c>
      <c r="AW271" s="13" t="s">
        <v>31</v>
      </c>
      <c r="AX271" s="13" t="s">
        <v>76</v>
      </c>
      <c r="AY271" s="263" t="s">
        <v>162</v>
      </c>
    </row>
    <row r="272" s="13" customFormat="1">
      <c r="A272" s="13"/>
      <c r="B272" s="252"/>
      <c r="C272" s="253"/>
      <c r="D272" s="254" t="s">
        <v>170</v>
      </c>
      <c r="E272" s="255" t="s">
        <v>1</v>
      </c>
      <c r="F272" s="256" t="s">
        <v>478</v>
      </c>
      <c r="G272" s="253"/>
      <c r="H272" s="257">
        <v>0.025000000000000001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170</v>
      </c>
      <c r="AU272" s="263" t="s">
        <v>88</v>
      </c>
      <c r="AV272" s="13" t="s">
        <v>88</v>
      </c>
      <c r="AW272" s="13" t="s">
        <v>31</v>
      </c>
      <c r="AX272" s="13" t="s">
        <v>76</v>
      </c>
      <c r="AY272" s="263" t="s">
        <v>162</v>
      </c>
    </row>
    <row r="273" s="14" customFormat="1">
      <c r="A273" s="14"/>
      <c r="B273" s="264"/>
      <c r="C273" s="265"/>
      <c r="D273" s="254" t="s">
        <v>170</v>
      </c>
      <c r="E273" s="266" t="s">
        <v>1</v>
      </c>
      <c r="F273" s="267" t="s">
        <v>173</v>
      </c>
      <c r="G273" s="265"/>
      <c r="H273" s="268">
        <v>4.4000000000000004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4" t="s">
        <v>170</v>
      </c>
      <c r="AU273" s="274" t="s">
        <v>88</v>
      </c>
      <c r="AV273" s="14" t="s">
        <v>168</v>
      </c>
      <c r="AW273" s="14" t="s">
        <v>31</v>
      </c>
      <c r="AX273" s="14" t="s">
        <v>83</v>
      </c>
      <c r="AY273" s="274" t="s">
        <v>162</v>
      </c>
    </row>
    <row r="274" s="2" customFormat="1" ht="66.75" customHeight="1">
      <c r="A274" s="39"/>
      <c r="B274" s="40"/>
      <c r="C274" s="238" t="s">
        <v>479</v>
      </c>
      <c r="D274" s="238" t="s">
        <v>164</v>
      </c>
      <c r="E274" s="239" t="s">
        <v>480</v>
      </c>
      <c r="F274" s="240" t="s">
        <v>481</v>
      </c>
      <c r="G274" s="241" t="s">
        <v>248</v>
      </c>
      <c r="H274" s="242">
        <v>6.2999999999999998</v>
      </c>
      <c r="I274" s="243"/>
      <c r="J274" s="244">
        <f>ROUND(I274*H274,2)</f>
        <v>0</v>
      </c>
      <c r="K274" s="245"/>
      <c r="L274" s="45"/>
      <c r="M274" s="246" t="s">
        <v>1</v>
      </c>
      <c r="N274" s="247" t="s">
        <v>42</v>
      </c>
      <c r="O274" s="98"/>
      <c r="P274" s="248">
        <f>O274*H274</f>
        <v>0</v>
      </c>
      <c r="Q274" s="248">
        <v>0.16572000000000001</v>
      </c>
      <c r="R274" s="248">
        <f>Q274*H274</f>
        <v>1.044036</v>
      </c>
      <c r="S274" s="248">
        <v>0</v>
      </c>
      <c r="T274" s="24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0" t="s">
        <v>168</v>
      </c>
      <c r="AT274" s="250" t="s">
        <v>164</v>
      </c>
      <c r="AU274" s="250" t="s">
        <v>88</v>
      </c>
      <c r="AY274" s="18" t="s">
        <v>162</v>
      </c>
      <c r="BE274" s="251">
        <f>IF(N274="základná",J274,0)</f>
        <v>0</v>
      </c>
      <c r="BF274" s="251">
        <f>IF(N274="znížená",J274,0)</f>
        <v>0</v>
      </c>
      <c r="BG274" s="251">
        <f>IF(N274="zákl. prenesená",J274,0)</f>
        <v>0</v>
      </c>
      <c r="BH274" s="251">
        <f>IF(N274="zníž. prenesená",J274,0)</f>
        <v>0</v>
      </c>
      <c r="BI274" s="251">
        <f>IF(N274="nulová",J274,0)</f>
        <v>0</v>
      </c>
      <c r="BJ274" s="18" t="s">
        <v>88</v>
      </c>
      <c r="BK274" s="251">
        <f>ROUND(I274*H274,2)</f>
        <v>0</v>
      </c>
      <c r="BL274" s="18" t="s">
        <v>168</v>
      </c>
      <c r="BM274" s="250" t="s">
        <v>482</v>
      </c>
    </row>
    <row r="275" s="13" customFormat="1">
      <c r="A275" s="13"/>
      <c r="B275" s="252"/>
      <c r="C275" s="253"/>
      <c r="D275" s="254" t="s">
        <v>170</v>
      </c>
      <c r="E275" s="255" t="s">
        <v>1</v>
      </c>
      <c r="F275" s="256" t="s">
        <v>483</v>
      </c>
      <c r="G275" s="253"/>
      <c r="H275" s="257">
        <v>6.2999999999999998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170</v>
      </c>
      <c r="AU275" s="263" t="s">
        <v>88</v>
      </c>
      <c r="AV275" s="13" t="s">
        <v>88</v>
      </c>
      <c r="AW275" s="13" t="s">
        <v>31</v>
      </c>
      <c r="AX275" s="13" t="s">
        <v>83</v>
      </c>
      <c r="AY275" s="263" t="s">
        <v>162</v>
      </c>
    </row>
    <row r="276" s="2" customFormat="1" ht="66.75" customHeight="1">
      <c r="A276" s="39"/>
      <c r="B276" s="40"/>
      <c r="C276" s="238" t="s">
        <v>484</v>
      </c>
      <c r="D276" s="238" t="s">
        <v>164</v>
      </c>
      <c r="E276" s="239" t="s">
        <v>485</v>
      </c>
      <c r="F276" s="240" t="s">
        <v>486</v>
      </c>
      <c r="G276" s="241" t="s">
        <v>248</v>
      </c>
      <c r="H276" s="242">
        <v>33.100000000000001</v>
      </c>
      <c r="I276" s="243"/>
      <c r="J276" s="244">
        <f>ROUND(I276*H276,2)</f>
        <v>0</v>
      </c>
      <c r="K276" s="245"/>
      <c r="L276" s="45"/>
      <c r="M276" s="246" t="s">
        <v>1</v>
      </c>
      <c r="N276" s="247" t="s">
        <v>42</v>
      </c>
      <c r="O276" s="98"/>
      <c r="P276" s="248">
        <f>O276*H276</f>
        <v>0</v>
      </c>
      <c r="Q276" s="248">
        <v>0.16567999999999999</v>
      </c>
      <c r="R276" s="248">
        <f>Q276*H276</f>
        <v>5.4840080000000002</v>
      </c>
      <c r="S276" s="248">
        <v>0</v>
      </c>
      <c r="T276" s="24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0" t="s">
        <v>168</v>
      </c>
      <c r="AT276" s="250" t="s">
        <v>164</v>
      </c>
      <c r="AU276" s="250" t="s">
        <v>88</v>
      </c>
      <c r="AY276" s="18" t="s">
        <v>162</v>
      </c>
      <c r="BE276" s="251">
        <f>IF(N276="základná",J276,0)</f>
        <v>0</v>
      </c>
      <c r="BF276" s="251">
        <f>IF(N276="znížená",J276,0)</f>
        <v>0</v>
      </c>
      <c r="BG276" s="251">
        <f>IF(N276="zákl. prenesená",J276,0)</f>
        <v>0</v>
      </c>
      <c r="BH276" s="251">
        <f>IF(N276="zníž. prenesená",J276,0)</f>
        <v>0</v>
      </c>
      <c r="BI276" s="251">
        <f>IF(N276="nulová",J276,0)</f>
        <v>0</v>
      </c>
      <c r="BJ276" s="18" t="s">
        <v>88</v>
      </c>
      <c r="BK276" s="251">
        <f>ROUND(I276*H276,2)</f>
        <v>0</v>
      </c>
      <c r="BL276" s="18" t="s">
        <v>168</v>
      </c>
      <c r="BM276" s="250" t="s">
        <v>487</v>
      </c>
    </row>
    <row r="277" s="13" customFormat="1">
      <c r="A277" s="13"/>
      <c r="B277" s="252"/>
      <c r="C277" s="253"/>
      <c r="D277" s="254" t="s">
        <v>170</v>
      </c>
      <c r="E277" s="255" t="s">
        <v>1</v>
      </c>
      <c r="F277" s="256" t="s">
        <v>488</v>
      </c>
      <c r="G277" s="253"/>
      <c r="H277" s="257">
        <v>33.063000000000002</v>
      </c>
      <c r="I277" s="258"/>
      <c r="J277" s="253"/>
      <c r="K277" s="253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170</v>
      </c>
      <c r="AU277" s="263" t="s">
        <v>88</v>
      </c>
      <c r="AV277" s="13" t="s">
        <v>88</v>
      </c>
      <c r="AW277" s="13" t="s">
        <v>31</v>
      </c>
      <c r="AX277" s="13" t="s">
        <v>76</v>
      </c>
      <c r="AY277" s="263" t="s">
        <v>162</v>
      </c>
    </row>
    <row r="278" s="13" customFormat="1">
      <c r="A278" s="13"/>
      <c r="B278" s="252"/>
      <c r="C278" s="253"/>
      <c r="D278" s="254" t="s">
        <v>170</v>
      </c>
      <c r="E278" s="255" t="s">
        <v>1</v>
      </c>
      <c r="F278" s="256" t="s">
        <v>489</v>
      </c>
      <c r="G278" s="253"/>
      <c r="H278" s="257">
        <v>0.036999999999999998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170</v>
      </c>
      <c r="AU278" s="263" t="s">
        <v>88</v>
      </c>
      <c r="AV278" s="13" t="s">
        <v>88</v>
      </c>
      <c r="AW278" s="13" t="s">
        <v>31</v>
      </c>
      <c r="AX278" s="13" t="s">
        <v>76</v>
      </c>
      <c r="AY278" s="263" t="s">
        <v>162</v>
      </c>
    </row>
    <row r="279" s="14" customFormat="1">
      <c r="A279" s="14"/>
      <c r="B279" s="264"/>
      <c r="C279" s="265"/>
      <c r="D279" s="254" t="s">
        <v>170</v>
      </c>
      <c r="E279" s="266" t="s">
        <v>1</v>
      </c>
      <c r="F279" s="267" t="s">
        <v>173</v>
      </c>
      <c r="G279" s="265"/>
      <c r="H279" s="268">
        <v>33.100000000000001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4" t="s">
        <v>170</v>
      </c>
      <c r="AU279" s="274" t="s">
        <v>88</v>
      </c>
      <c r="AV279" s="14" t="s">
        <v>168</v>
      </c>
      <c r="AW279" s="14" t="s">
        <v>31</v>
      </c>
      <c r="AX279" s="14" t="s">
        <v>83</v>
      </c>
      <c r="AY279" s="274" t="s">
        <v>162</v>
      </c>
    </row>
    <row r="280" s="2" customFormat="1" ht="24.15" customHeight="1">
      <c r="A280" s="39"/>
      <c r="B280" s="40"/>
      <c r="C280" s="238" t="s">
        <v>490</v>
      </c>
      <c r="D280" s="238" t="s">
        <v>164</v>
      </c>
      <c r="E280" s="239" t="s">
        <v>491</v>
      </c>
      <c r="F280" s="240" t="s">
        <v>492</v>
      </c>
      <c r="G280" s="241" t="s">
        <v>248</v>
      </c>
      <c r="H280" s="242">
        <v>40.700000000000003</v>
      </c>
      <c r="I280" s="243"/>
      <c r="J280" s="244">
        <f>ROUND(I280*H280,2)</f>
        <v>0</v>
      </c>
      <c r="K280" s="245"/>
      <c r="L280" s="45"/>
      <c r="M280" s="246" t="s">
        <v>1</v>
      </c>
      <c r="N280" s="247" t="s">
        <v>42</v>
      </c>
      <c r="O280" s="98"/>
      <c r="P280" s="248">
        <f>O280*H280</f>
        <v>0</v>
      </c>
      <c r="Q280" s="248">
        <v>0.088020000000000001</v>
      </c>
      <c r="R280" s="248">
        <f>Q280*H280</f>
        <v>3.5824140000000004</v>
      </c>
      <c r="S280" s="248">
        <v>0</v>
      </c>
      <c r="T280" s="24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0" t="s">
        <v>168</v>
      </c>
      <c r="AT280" s="250" t="s">
        <v>164</v>
      </c>
      <c r="AU280" s="250" t="s">
        <v>88</v>
      </c>
      <c r="AY280" s="18" t="s">
        <v>162</v>
      </c>
      <c r="BE280" s="251">
        <f>IF(N280="základná",J280,0)</f>
        <v>0</v>
      </c>
      <c r="BF280" s="251">
        <f>IF(N280="znížená",J280,0)</f>
        <v>0</v>
      </c>
      <c r="BG280" s="251">
        <f>IF(N280="zákl. prenesená",J280,0)</f>
        <v>0</v>
      </c>
      <c r="BH280" s="251">
        <f>IF(N280="zníž. prenesená",J280,0)</f>
        <v>0</v>
      </c>
      <c r="BI280" s="251">
        <f>IF(N280="nulová",J280,0)</f>
        <v>0</v>
      </c>
      <c r="BJ280" s="18" t="s">
        <v>88</v>
      </c>
      <c r="BK280" s="251">
        <f>ROUND(I280*H280,2)</f>
        <v>0</v>
      </c>
      <c r="BL280" s="18" t="s">
        <v>168</v>
      </c>
      <c r="BM280" s="250" t="s">
        <v>493</v>
      </c>
    </row>
    <row r="281" s="13" customFormat="1">
      <c r="A281" s="13"/>
      <c r="B281" s="252"/>
      <c r="C281" s="253"/>
      <c r="D281" s="254" t="s">
        <v>170</v>
      </c>
      <c r="E281" s="255" t="s">
        <v>1</v>
      </c>
      <c r="F281" s="256" t="s">
        <v>494</v>
      </c>
      <c r="G281" s="253"/>
      <c r="H281" s="257">
        <v>31.050000000000001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170</v>
      </c>
      <c r="AU281" s="263" t="s">
        <v>88</v>
      </c>
      <c r="AV281" s="13" t="s">
        <v>88</v>
      </c>
      <c r="AW281" s="13" t="s">
        <v>31</v>
      </c>
      <c r="AX281" s="13" t="s">
        <v>76</v>
      </c>
      <c r="AY281" s="263" t="s">
        <v>162</v>
      </c>
    </row>
    <row r="282" s="13" customFormat="1">
      <c r="A282" s="13"/>
      <c r="B282" s="252"/>
      <c r="C282" s="253"/>
      <c r="D282" s="254" t="s">
        <v>170</v>
      </c>
      <c r="E282" s="255" t="s">
        <v>1</v>
      </c>
      <c r="F282" s="256" t="s">
        <v>495</v>
      </c>
      <c r="G282" s="253"/>
      <c r="H282" s="257">
        <v>4.875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170</v>
      </c>
      <c r="AU282" s="263" t="s">
        <v>88</v>
      </c>
      <c r="AV282" s="13" t="s">
        <v>88</v>
      </c>
      <c r="AW282" s="13" t="s">
        <v>31</v>
      </c>
      <c r="AX282" s="13" t="s">
        <v>76</v>
      </c>
      <c r="AY282" s="263" t="s">
        <v>162</v>
      </c>
    </row>
    <row r="283" s="13" customFormat="1">
      <c r="A283" s="13"/>
      <c r="B283" s="252"/>
      <c r="C283" s="253"/>
      <c r="D283" s="254" t="s">
        <v>170</v>
      </c>
      <c r="E283" s="255" t="s">
        <v>1</v>
      </c>
      <c r="F283" s="256" t="s">
        <v>496</v>
      </c>
      <c r="G283" s="253"/>
      <c r="H283" s="257">
        <v>4.7729999999999997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170</v>
      </c>
      <c r="AU283" s="263" t="s">
        <v>88</v>
      </c>
      <c r="AV283" s="13" t="s">
        <v>88</v>
      </c>
      <c r="AW283" s="13" t="s">
        <v>31</v>
      </c>
      <c r="AX283" s="13" t="s">
        <v>76</v>
      </c>
      <c r="AY283" s="263" t="s">
        <v>162</v>
      </c>
    </row>
    <row r="284" s="15" customFormat="1">
      <c r="A284" s="15"/>
      <c r="B284" s="275"/>
      <c r="C284" s="276"/>
      <c r="D284" s="254" t="s">
        <v>170</v>
      </c>
      <c r="E284" s="277" t="s">
        <v>1</v>
      </c>
      <c r="F284" s="278" t="s">
        <v>218</v>
      </c>
      <c r="G284" s="276"/>
      <c r="H284" s="279">
        <v>40.698</v>
      </c>
      <c r="I284" s="280"/>
      <c r="J284" s="276"/>
      <c r="K284" s="276"/>
      <c r="L284" s="281"/>
      <c r="M284" s="282"/>
      <c r="N284" s="283"/>
      <c r="O284" s="283"/>
      <c r="P284" s="283"/>
      <c r="Q284" s="283"/>
      <c r="R284" s="283"/>
      <c r="S284" s="283"/>
      <c r="T284" s="28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5" t="s">
        <v>170</v>
      </c>
      <c r="AU284" s="285" t="s">
        <v>88</v>
      </c>
      <c r="AV284" s="15" t="s">
        <v>177</v>
      </c>
      <c r="AW284" s="15" t="s">
        <v>31</v>
      </c>
      <c r="AX284" s="15" t="s">
        <v>76</v>
      </c>
      <c r="AY284" s="285" t="s">
        <v>162</v>
      </c>
    </row>
    <row r="285" s="13" customFormat="1">
      <c r="A285" s="13"/>
      <c r="B285" s="252"/>
      <c r="C285" s="253"/>
      <c r="D285" s="254" t="s">
        <v>170</v>
      </c>
      <c r="E285" s="255" t="s">
        <v>1</v>
      </c>
      <c r="F285" s="256" t="s">
        <v>393</v>
      </c>
      <c r="G285" s="253"/>
      <c r="H285" s="257">
        <v>0.002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170</v>
      </c>
      <c r="AU285" s="263" t="s">
        <v>88</v>
      </c>
      <c r="AV285" s="13" t="s">
        <v>88</v>
      </c>
      <c r="AW285" s="13" t="s">
        <v>31</v>
      </c>
      <c r="AX285" s="13" t="s">
        <v>76</v>
      </c>
      <c r="AY285" s="263" t="s">
        <v>162</v>
      </c>
    </row>
    <row r="286" s="14" customFormat="1">
      <c r="A286" s="14"/>
      <c r="B286" s="264"/>
      <c r="C286" s="265"/>
      <c r="D286" s="254" t="s">
        <v>170</v>
      </c>
      <c r="E286" s="266" t="s">
        <v>1</v>
      </c>
      <c r="F286" s="267" t="s">
        <v>173</v>
      </c>
      <c r="G286" s="265"/>
      <c r="H286" s="268">
        <v>40.700000000000003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4" t="s">
        <v>170</v>
      </c>
      <c r="AU286" s="274" t="s">
        <v>88</v>
      </c>
      <c r="AV286" s="14" t="s">
        <v>168</v>
      </c>
      <c r="AW286" s="14" t="s">
        <v>31</v>
      </c>
      <c r="AX286" s="14" t="s">
        <v>83</v>
      </c>
      <c r="AY286" s="274" t="s">
        <v>162</v>
      </c>
    </row>
    <row r="287" s="2" customFormat="1" ht="21.75" customHeight="1">
      <c r="A287" s="39"/>
      <c r="B287" s="40"/>
      <c r="C287" s="238" t="s">
        <v>497</v>
      </c>
      <c r="D287" s="238" t="s">
        <v>164</v>
      </c>
      <c r="E287" s="239" t="s">
        <v>498</v>
      </c>
      <c r="F287" s="240" t="s">
        <v>499</v>
      </c>
      <c r="G287" s="241" t="s">
        <v>167</v>
      </c>
      <c r="H287" s="242">
        <v>4.7000000000000002</v>
      </c>
      <c r="I287" s="243"/>
      <c r="J287" s="244">
        <f>ROUND(I287*H287,2)</f>
        <v>0</v>
      </c>
      <c r="K287" s="245"/>
      <c r="L287" s="45"/>
      <c r="M287" s="246" t="s">
        <v>1</v>
      </c>
      <c r="N287" s="247" t="s">
        <v>42</v>
      </c>
      <c r="O287" s="98"/>
      <c r="P287" s="248">
        <f>O287*H287</f>
        <v>0</v>
      </c>
      <c r="Q287" s="248">
        <v>2.29698</v>
      </c>
      <c r="R287" s="248">
        <f>Q287*H287</f>
        <v>10.795806000000001</v>
      </c>
      <c r="S287" s="248">
        <v>0</v>
      </c>
      <c r="T287" s="24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0" t="s">
        <v>168</v>
      </c>
      <c r="AT287" s="250" t="s">
        <v>164</v>
      </c>
      <c r="AU287" s="250" t="s">
        <v>88</v>
      </c>
      <c r="AY287" s="18" t="s">
        <v>162</v>
      </c>
      <c r="BE287" s="251">
        <f>IF(N287="základná",J287,0)</f>
        <v>0</v>
      </c>
      <c r="BF287" s="251">
        <f>IF(N287="znížená",J287,0)</f>
        <v>0</v>
      </c>
      <c r="BG287" s="251">
        <f>IF(N287="zákl. prenesená",J287,0)</f>
        <v>0</v>
      </c>
      <c r="BH287" s="251">
        <f>IF(N287="zníž. prenesená",J287,0)</f>
        <v>0</v>
      </c>
      <c r="BI287" s="251">
        <f>IF(N287="nulová",J287,0)</f>
        <v>0</v>
      </c>
      <c r="BJ287" s="18" t="s">
        <v>88</v>
      </c>
      <c r="BK287" s="251">
        <f>ROUND(I287*H287,2)</f>
        <v>0</v>
      </c>
      <c r="BL287" s="18" t="s">
        <v>168</v>
      </c>
      <c r="BM287" s="250" t="s">
        <v>500</v>
      </c>
    </row>
    <row r="288" s="13" customFormat="1">
      <c r="A288" s="13"/>
      <c r="B288" s="252"/>
      <c r="C288" s="253"/>
      <c r="D288" s="254" t="s">
        <v>170</v>
      </c>
      <c r="E288" s="255" t="s">
        <v>1</v>
      </c>
      <c r="F288" s="256" t="s">
        <v>501</v>
      </c>
      <c r="G288" s="253"/>
      <c r="H288" s="257">
        <v>0.33100000000000002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170</v>
      </c>
      <c r="AU288" s="263" t="s">
        <v>88</v>
      </c>
      <c r="AV288" s="13" t="s">
        <v>88</v>
      </c>
      <c r="AW288" s="13" t="s">
        <v>31</v>
      </c>
      <c r="AX288" s="13" t="s">
        <v>76</v>
      </c>
      <c r="AY288" s="263" t="s">
        <v>162</v>
      </c>
    </row>
    <row r="289" s="13" customFormat="1">
      <c r="A289" s="13"/>
      <c r="B289" s="252"/>
      <c r="C289" s="253"/>
      <c r="D289" s="254" t="s">
        <v>170</v>
      </c>
      <c r="E289" s="255" t="s">
        <v>1</v>
      </c>
      <c r="F289" s="256" t="s">
        <v>502</v>
      </c>
      <c r="G289" s="253"/>
      <c r="H289" s="257">
        <v>2.1600000000000001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170</v>
      </c>
      <c r="AU289" s="263" t="s">
        <v>88</v>
      </c>
      <c r="AV289" s="13" t="s">
        <v>88</v>
      </c>
      <c r="AW289" s="13" t="s">
        <v>31</v>
      </c>
      <c r="AX289" s="13" t="s">
        <v>76</v>
      </c>
      <c r="AY289" s="263" t="s">
        <v>162</v>
      </c>
    </row>
    <row r="290" s="13" customFormat="1">
      <c r="A290" s="13"/>
      <c r="B290" s="252"/>
      <c r="C290" s="253"/>
      <c r="D290" s="254" t="s">
        <v>170</v>
      </c>
      <c r="E290" s="255" t="s">
        <v>1</v>
      </c>
      <c r="F290" s="256" t="s">
        <v>502</v>
      </c>
      <c r="G290" s="253"/>
      <c r="H290" s="257">
        <v>2.1600000000000001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170</v>
      </c>
      <c r="AU290" s="263" t="s">
        <v>88</v>
      </c>
      <c r="AV290" s="13" t="s">
        <v>88</v>
      </c>
      <c r="AW290" s="13" t="s">
        <v>31</v>
      </c>
      <c r="AX290" s="13" t="s">
        <v>76</v>
      </c>
      <c r="AY290" s="263" t="s">
        <v>162</v>
      </c>
    </row>
    <row r="291" s="15" customFormat="1">
      <c r="A291" s="15"/>
      <c r="B291" s="275"/>
      <c r="C291" s="276"/>
      <c r="D291" s="254" t="s">
        <v>170</v>
      </c>
      <c r="E291" s="277" t="s">
        <v>1</v>
      </c>
      <c r="F291" s="278" t="s">
        <v>218</v>
      </c>
      <c r="G291" s="276"/>
      <c r="H291" s="279">
        <v>4.6509999999999998</v>
      </c>
      <c r="I291" s="280"/>
      <c r="J291" s="276"/>
      <c r="K291" s="276"/>
      <c r="L291" s="281"/>
      <c r="M291" s="282"/>
      <c r="N291" s="283"/>
      <c r="O291" s="283"/>
      <c r="P291" s="283"/>
      <c r="Q291" s="283"/>
      <c r="R291" s="283"/>
      <c r="S291" s="283"/>
      <c r="T291" s="28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5" t="s">
        <v>170</v>
      </c>
      <c r="AU291" s="285" t="s">
        <v>88</v>
      </c>
      <c r="AV291" s="15" t="s">
        <v>177</v>
      </c>
      <c r="AW291" s="15" t="s">
        <v>31</v>
      </c>
      <c r="AX291" s="15" t="s">
        <v>76</v>
      </c>
      <c r="AY291" s="285" t="s">
        <v>162</v>
      </c>
    </row>
    <row r="292" s="13" customFormat="1">
      <c r="A292" s="13"/>
      <c r="B292" s="252"/>
      <c r="C292" s="253"/>
      <c r="D292" s="254" t="s">
        <v>170</v>
      </c>
      <c r="E292" s="255" t="s">
        <v>1</v>
      </c>
      <c r="F292" s="256" t="s">
        <v>503</v>
      </c>
      <c r="G292" s="253"/>
      <c r="H292" s="257">
        <v>0.049000000000000002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170</v>
      </c>
      <c r="AU292" s="263" t="s">
        <v>88</v>
      </c>
      <c r="AV292" s="13" t="s">
        <v>88</v>
      </c>
      <c r="AW292" s="13" t="s">
        <v>31</v>
      </c>
      <c r="AX292" s="13" t="s">
        <v>76</v>
      </c>
      <c r="AY292" s="263" t="s">
        <v>162</v>
      </c>
    </row>
    <row r="293" s="14" customFormat="1">
      <c r="A293" s="14"/>
      <c r="B293" s="264"/>
      <c r="C293" s="265"/>
      <c r="D293" s="254" t="s">
        <v>170</v>
      </c>
      <c r="E293" s="266" t="s">
        <v>1</v>
      </c>
      <c r="F293" s="267" t="s">
        <v>173</v>
      </c>
      <c r="G293" s="265"/>
      <c r="H293" s="268">
        <v>4.7000000000000002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4" t="s">
        <v>170</v>
      </c>
      <c r="AU293" s="274" t="s">
        <v>88</v>
      </c>
      <c r="AV293" s="14" t="s">
        <v>168</v>
      </c>
      <c r="AW293" s="14" t="s">
        <v>31</v>
      </c>
      <c r="AX293" s="14" t="s">
        <v>83</v>
      </c>
      <c r="AY293" s="274" t="s">
        <v>162</v>
      </c>
    </row>
    <row r="294" s="2" customFormat="1" ht="24.15" customHeight="1">
      <c r="A294" s="39"/>
      <c r="B294" s="40"/>
      <c r="C294" s="238" t="s">
        <v>504</v>
      </c>
      <c r="D294" s="238" t="s">
        <v>164</v>
      </c>
      <c r="E294" s="239" t="s">
        <v>505</v>
      </c>
      <c r="F294" s="240" t="s">
        <v>506</v>
      </c>
      <c r="G294" s="241" t="s">
        <v>248</v>
      </c>
      <c r="H294" s="242">
        <v>31.5</v>
      </c>
      <c r="I294" s="243"/>
      <c r="J294" s="244">
        <f>ROUND(I294*H294,2)</f>
        <v>0</v>
      </c>
      <c r="K294" s="245"/>
      <c r="L294" s="45"/>
      <c r="M294" s="246" t="s">
        <v>1</v>
      </c>
      <c r="N294" s="247" t="s">
        <v>42</v>
      </c>
      <c r="O294" s="98"/>
      <c r="P294" s="248">
        <f>O294*H294</f>
        <v>0</v>
      </c>
      <c r="Q294" s="248">
        <v>0.00314</v>
      </c>
      <c r="R294" s="248">
        <f>Q294*H294</f>
        <v>0.098909999999999998</v>
      </c>
      <c r="S294" s="248">
        <v>0</v>
      </c>
      <c r="T294" s="24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0" t="s">
        <v>168</v>
      </c>
      <c r="AT294" s="250" t="s">
        <v>164</v>
      </c>
      <c r="AU294" s="250" t="s">
        <v>88</v>
      </c>
      <c r="AY294" s="18" t="s">
        <v>162</v>
      </c>
      <c r="BE294" s="251">
        <f>IF(N294="základná",J294,0)</f>
        <v>0</v>
      </c>
      <c r="BF294" s="251">
        <f>IF(N294="znížená",J294,0)</f>
        <v>0</v>
      </c>
      <c r="BG294" s="251">
        <f>IF(N294="zákl. prenesená",J294,0)</f>
        <v>0</v>
      </c>
      <c r="BH294" s="251">
        <f>IF(N294="zníž. prenesená",J294,0)</f>
        <v>0</v>
      </c>
      <c r="BI294" s="251">
        <f>IF(N294="nulová",J294,0)</f>
        <v>0</v>
      </c>
      <c r="BJ294" s="18" t="s">
        <v>88</v>
      </c>
      <c r="BK294" s="251">
        <f>ROUND(I294*H294,2)</f>
        <v>0</v>
      </c>
      <c r="BL294" s="18" t="s">
        <v>168</v>
      </c>
      <c r="BM294" s="250" t="s">
        <v>507</v>
      </c>
    </row>
    <row r="295" s="13" customFormat="1">
      <c r="A295" s="13"/>
      <c r="B295" s="252"/>
      <c r="C295" s="253"/>
      <c r="D295" s="254" t="s">
        <v>170</v>
      </c>
      <c r="E295" s="255" t="s">
        <v>1</v>
      </c>
      <c r="F295" s="256" t="s">
        <v>508</v>
      </c>
      <c r="G295" s="253"/>
      <c r="H295" s="257">
        <v>2.645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170</v>
      </c>
      <c r="AU295" s="263" t="s">
        <v>88</v>
      </c>
      <c r="AV295" s="13" t="s">
        <v>88</v>
      </c>
      <c r="AW295" s="13" t="s">
        <v>31</v>
      </c>
      <c r="AX295" s="13" t="s">
        <v>76</v>
      </c>
      <c r="AY295" s="263" t="s">
        <v>162</v>
      </c>
    </row>
    <row r="296" s="13" customFormat="1">
      <c r="A296" s="13"/>
      <c r="B296" s="252"/>
      <c r="C296" s="253"/>
      <c r="D296" s="254" t="s">
        <v>170</v>
      </c>
      <c r="E296" s="255" t="s">
        <v>1</v>
      </c>
      <c r="F296" s="256" t="s">
        <v>509</v>
      </c>
      <c r="G296" s="253"/>
      <c r="H296" s="257">
        <v>14.4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3" t="s">
        <v>170</v>
      </c>
      <c r="AU296" s="263" t="s">
        <v>88</v>
      </c>
      <c r="AV296" s="13" t="s">
        <v>88</v>
      </c>
      <c r="AW296" s="13" t="s">
        <v>31</v>
      </c>
      <c r="AX296" s="13" t="s">
        <v>76</v>
      </c>
      <c r="AY296" s="263" t="s">
        <v>162</v>
      </c>
    </row>
    <row r="297" s="13" customFormat="1">
      <c r="A297" s="13"/>
      <c r="B297" s="252"/>
      <c r="C297" s="253"/>
      <c r="D297" s="254" t="s">
        <v>170</v>
      </c>
      <c r="E297" s="255" t="s">
        <v>1</v>
      </c>
      <c r="F297" s="256" t="s">
        <v>509</v>
      </c>
      <c r="G297" s="253"/>
      <c r="H297" s="257">
        <v>14.4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170</v>
      </c>
      <c r="AU297" s="263" t="s">
        <v>88</v>
      </c>
      <c r="AV297" s="13" t="s">
        <v>88</v>
      </c>
      <c r="AW297" s="13" t="s">
        <v>31</v>
      </c>
      <c r="AX297" s="13" t="s">
        <v>76</v>
      </c>
      <c r="AY297" s="263" t="s">
        <v>162</v>
      </c>
    </row>
    <row r="298" s="15" customFormat="1">
      <c r="A298" s="15"/>
      <c r="B298" s="275"/>
      <c r="C298" s="276"/>
      <c r="D298" s="254" t="s">
        <v>170</v>
      </c>
      <c r="E298" s="277" t="s">
        <v>1</v>
      </c>
      <c r="F298" s="278" t="s">
        <v>218</v>
      </c>
      <c r="G298" s="276"/>
      <c r="H298" s="279">
        <v>31.445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5" t="s">
        <v>170</v>
      </c>
      <c r="AU298" s="285" t="s">
        <v>88</v>
      </c>
      <c r="AV298" s="15" t="s">
        <v>177</v>
      </c>
      <c r="AW298" s="15" t="s">
        <v>31</v>
      </c>
      <c r="AX298" s="15" t="s">
        <v>76</v>
      </c>
      <c r="AY298" s="285" t="s">
        <v>162</v>
      </c>
    </row>
    <row r="299" s="13" customFormat="1">
      <c r="A299" s="13"/>
      <c r="B299" s="252"/>
      <c r="C299" s="253"/>
      <c r="D299" s="254" t="s">
        <v>170</v>
      </c>
      <c r="E299" s="255" t="s">
        <v>1</v>
      </c>
      <c r="F299" s="256" t="s">
        <v>510</v>
      </c>
      <c r="G299" s="253"/>
      <c r="H299" s="257">
        <v>0.055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170</v>
      </c>
      <c r="AU299" s="263" t="s">
        <v>88</v>
      </c>
      <c r="AV299" s="13" t="s">
        <v>88</v>
      </c>
      <c r="AW299" s="13" t="s">
        <v>31</v>
      </c>
      <c r="AX299" s="13" t="s">
        <v>76</v>
      </c>
      <c r="AY299" s="263" t="s">
        <v>162</v>
      </c>
    </row>
    <row r="300" s="14" customFormat="1">
      <c r="A300" s="14"/>
      <c r="B300" s="264"/>
      <c r="C300" s="265"/>
      <c r="D300" s="254" t="s">
        <v>170</v>
      </c>
      <c r="E300" s="266" t="s">
        <v>1</v>
      </c>
      <c r="F300" s="267" t="s">
        <v>173</v>
      </c>
      <c r="G300" s="265"/>
      <c r="H300" s="268">
        <v>31.5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4" t="s">
        <v>170</v>
      </c>
      <c r="AU300" s="274" t="s">
        <v>88</v>
      </c>
      <c r="AV300" s="14" t="s">
        <v>168</v>
      </c>
      <c r="AW300" s="14" t="s">
        <v>31</v>
      </c>
      <c r="AX300" s="14" t="s">
        <v>83</v>
      </c>
      <c r="AY300" s="274" t="s">
        <v>162</v>
      </c>
    </row>
    <row r="301" s="2" customFormat="1" ht="24.15" customHeight="1">
      <c r="A301" s="39"/>
      <c r="B301" s="40"/>
      <c r="C301" s="238" t="s">
        <v>511</v>
      </c>
      <c r="D301" s="238" t="s">
        <v>164</v>
      </c>
      <c r="E301" s="239" t="s">
        <v>512</v>
      </c>
      <c r="F301" s="240" t="s">
        <v>513</v>
      </c>
      <c r="G301" s="241" t="s">
        <v>248</v>
      </c>
      <c r="H301" s="242">
        <v>31.5</v>
      </c>
      <c r="I301" s="243"/>
      <c r="J301" s="244">
        <f>ROUND(I301*H301,2)</f>
        <v>0</v>
      </c>
      <c r="K301" s="245"/>
      <c r="L301" s="45"/>
      <c r="M301" s="246" t="s">
        <v>1</v>
      </c>
      <c r="N301" s="247" t="s">
        <v>42</v>
      </c>
      <c r="O301" s="98"/>
      <c r="P301" s="248">
        <f>O301*H301</f>
        <v>0</v>
      </c>
      <c r="Q301" s="248">
        <v>0</v>
      </c>
      <c r="R301" s="248">
        <f>Q301*H301</f>
        <v>0</v>
      </c>
      <c r="S301" s="248">
        <v>0</v>
      </c>
      <c r="T301" s="24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0" t="s">
        <v>168</v>
      </c>
      <c r="AT301" s="250" t="s">
        <v>164</v>
      </c>
      <c r="AU301" s="250" t="s">
        <v>88</v>
      </c>
      <c r="AY301" s="18" t="s">
        <v>162</v>
      </c>
      <c r="BE301" s="251">
        <f>IF(N301="základná",J301,0)</f>
        <v>0</v>
      </c>
      <c r="BF301" s="251">
        <f>IF(N301="znížená",J301,0)</f>
        <v>0</v>
      </c>
      <c r="BG301" s="251">
        <f>IF(N301="zákl. prenesená",J301,0)</f>
        <v>0</v>
      </c>
      <c r="BH301" s="251">
        <f>IF(N301="zníž. prenesená",J301,0)</f>
        <v>0</v>
      </c>
      <c r="BI301" s="251">
        <f>IF(N301="nulová",J301,0)</f>
        <v>0</v>
      </c>
      <c r="BJ301" s="18" t="s">
        <v>88</v>
      </c>
      <c r="BK301" s="251">
        <f>ROUND(I301*H301,2)</f>
        <v>0</v>
      </c>
      <c r="BL301" s="18" t="s">
        <v>168</v>
      </c>
      <c r="BM301" s="250" t="s">
        <v>514</v>
      </c>
    </row>
    <row r="302" s="2" customFormat="1" ht="24.15" customHeight="1">
      <c r="A302" s="39"/>
      <c r="B302" s="40"/>
      <c r="C302" s="238" t="s">
        <v>515</v>
      </c>
      <c r="D302" s="238" t="s">
        <v>164</v>
      </c>
      <c r="E302" s="239" t="s">
        <v>516</v>
      </c>
      <c r="F302" s="240" t="s">
        <v>517</v>
      </c>
      <c r="G302" s="241" t="s">
        <v>183</v>
      </c>
      <c r="H302" s="242">
        <v>0.45000000000000001</v>
      </c>
      <c r="I302" s="243"/>
      <c r="J302" s="244">
        <f>ROUND(I302*H302,2)</f>
        <v>0</v>
      </c>
      <c r="K302" s="245"/>
      <c r="L302" s="45"/>
      <c r="M302" s="246" t="s">
        <v>1</v>
      </c>
      <c r="N302" s="247" t="s">
        <v>42</v>
      </c>
      <c r="O302" s="98"/>
      <c r="P302" s="248">
        <f>O302*H302</f>
        <v>0</v>
      </c>
      <c r="Q302" s="248">
        <v>1.0166</v>
      </c>
      <c r="R302" s="248">
        <f>Q302*H302</f>
        <v>0.45746999999999999</v>
      </c>
      <c r="S302" s="248">
        <v>0</v>
      </c>
      <c r="T302" s="24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0" t="s">
        <v>168</v>
      </c>
      <c r="AT302" s="250" t="s">
        <v>164</v>
      </c>
      <c r="AU302" s="250" t="s">
        <v>88</v>
      </c>
      <c r="AY302" s="18" t="s">
        <v>162</v>
      </c>
      <c r="BE302" s="251">
        <f>IF(N302="základná",J302,0)</f>
        <v>0</v>
      </c>
      <c r="BF302" s="251">
        <f>IF(N302="znížená",J302,0)</f>
        <v>0</v>
      </c>
      <c r="BG302" s="251">
        <f>IF(N302="zákl. prenesená",J302,0)</f>
        <v>0</v>
      </c>
      <c r="BH302" s="251">
        <f>IF(N302="zníž. prenesená",J302,0)</f>
        <v>0</v>
      </c>
      <c r="BI302" s="251">
        <f>IF(N302="nulová",J302,0)</f>
        <v>0</v>
      </c>
      <c r="BJ302" s="18" t="s">
        <v>88</v>
      </c>
      <c r="BK302" s="251">
        <f>ROUND(I302*H302,2)</f>
        <v>0</v>
      </c>
      <c r="BL302" s="18" t="s">
        <v>168</v>
      </c>
      <c r="BM302" s="250" t="s">
        <v>518</v>
      </c>
    </row>
    <row r="303" s="13" customFormat="1">
      <c r="A303" s="13"/>
      <c r="B303" s="252"/>
      <c r="C303" s="253"/>
      <c r="D303" s="254" t="s">
        <v>170</v>
      </c>
      <c r="E303" s="255" t="s">
        <v>1</v>
      </c>
      <c r="F303" s="256" t="s">
        <v>519</v>
      </c>
      <c r="G303" s="253"/>
      <c r="H303" s="257">
        <v>0.028000000000000001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170</v>
      </c>
      <c r="AU303" s="263" t="s">
        <v>88</v>
      </c>
      <c r="AV303" s="13" t="s">
        <v>88</v>
      </c>
      <c r="AW303" s="13" t="s">
        <v>31</v>
      </c>
      <c r="AX303" s="13" t="s">
        <v>76</v>
      </c>
      <c r="AY303" s="263" t="s">
        <v>162</v>
      </c>
    </row>
    <row r="304" s="13" customFormat="1">
      <c r="A304" s="13"/>
      <c r="B304" s="252"/>
      <c r="C304" s="253"/>
      <c r="D304" s="254" t="s">
        <v>170</v>
      </c>
      <c r="E304" s="255" t="s">
        <v>1</v>
      </c>
      <c r="F304" s="256" t="s">
        <v>520</v>
      </c>
      <c r="G304" s="253"/>
      <c r="H304" s="257">
        <v>0.0080000000000000002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170</v>
      </c>
      <c r="AU304" s="263" t="s">
        <v>88</v>
      </c>
      <c r="AV304" s="13" t="s">
        <v>88</v>
      </c>
      <c r="AW304" s="13" t="s">
        <v>31</v>
      </c>
      <c r="AX304" s="13" t="s">
        <v>76</v>
      </c>
      <c r="AY304" s="263" t="s">
        <v>162</v>
      </c>
    </row>
    <row r="305" s="13" customFormat="1">
      <c r="A305" s="13"/>
      <c r="B305" s="252"/>
      <c r="C305" s="253"/>
      <c r="D305" s="254" t="s">
        <v>170</v>
      </c>
      <c r="E305" s="255" t="s">
        <v>1</v>
      </c>
      <c r="F305" s="256" t="s">
        <v>521</v>
      </c>
      <c r="G305" s="253"/>
      <c r="H305" s="257">
        <v>0.307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170</v>
      </c>
      <c r="AU305" s="263" t="s">
        <v>88</v>
      </c>
      <c r="AV305" s="13" t="s">
        <v>88</v>
      </c>
      <c r="AW305" s="13" t="s">
        <v>31</v>
      </c>
      <c r="AX305" s="13" t="s">
        <v>76</v>
      </c>
      <c r="AY305" s="263" t="s">
        <v>162</v>
      </c>
    </row>
    <row r="306" s="13" customFormat="1">
      <c r="A306" s="13"/>
      <c r="B306" s="252"/>
      <c r="C306" s="253"/>
      <c r="D306" s="254" t="s">
        <v>170</v>
      </c>
      <c r="E306" s="255" t="s">
        <v>1</v>
      </c>
      <c r="F306" s="256" t="s">
        <v>522</v>
      </c>
      <c r="G306" s="253"/>
      <c r="H306" s="257">
        <v>0.10000000000000001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170</v>
      </c>
      <c r="AU306" s="263" t="s">
        <v>88</v>
      </c>
      <c r="AV306" s="13" t="s">
        <v>88</v>
      </c>
      <c r="AW306" s="13" t="s">
        <v>31</v>
      </c>
      <c r="AX306" s="13" t="s">
        <v>76</v>
      </c>
      <c r="AY306" s="263" t="s">
        <v>162</v>
      </c>
    </row>
    <row r="307" s="15" customFormat="1">
      <c r="A307" s="15"/>
      <c r="B307" s="275"/>
      <c r="C307" s="276"/>
      <c r="D307" s="254" t="s">
        <v>170</v>
      </c>
      <c r="E307" s="277" t="s">
        <v>1</v>
      </c>
      <c r="F307" s="278" t="s">
        <v>218</v>
      </c>
      <c r="G307" s="276"/>
      <c r="H307" s="279">
        <v>0.44299999999999995</v>
      </c>
      <c r="I307" s="280"/>
      <c r="J307" s="276"/>
      <c r="K307" s="276"/>
      <c r="L307" s="281"/>
      <c r="M307" s="282"/>
      <c r="N307" s="283"/>
      <c r="O307" s="283"/>
      <c r="P307" s="283"/>
      <c r="Q307" s="283"/>
      <c r="R307" s="283"/>
      <c r="S307" s="283"/>
      <c r="T307" s="28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5" t="s">
        <v>170</v>
      </c>
      <c r="AU307" s="285" t="s">
        <v>88</v>
      </c>
      <c r="AV307" s="15" t="s">
        <v>177</v>
      </c>
      <c r="AW307" s="15" t="s">
        <v>31</v>
      </c>
      <c r="AX307" s="15" t="s">
        <v>76</v>
      </c>
      <c r="AY307" s="285" t="s">
        <v>162</v>
      </c>
    </row>
    <row r="308" s="13" customFormat="1">
      <c r="A308" s="13"/>
      <c r="B308" s="252"/>
      <c r="C308" s="253"/>
      <c r="D308" s="254" t="s">
        <v>170</v>
      </c>
      <c r="E308" s="255" t="s">
        <v>1</v>
      </c>
      <c r="F308" s="256" t="s">
        <v>523</v>
      </c>
      <c r="G308" s="253"/>
      <c r="H308" s="257">
        <v>0.0070000000000000001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170</v>
      </c>
      <c r="AU308" s="263" t="s">
        <v>88</v>
      </c>
      <c r="AV308" s="13" t="s">
        <v>88</v>
      </c>
      <c r="AW308" s="13" t="s">
        <v>31</v>
      </c>
      <c r="AX308" s="13" t="s">
        <v>76</v>
      </c>
      <c r="AY308" s="263" t="s">
        <v>162</v>
      </c>
    </row>
    <row r="309" s="14" customFormat="1">
      <c r="A309" s="14"/>
      <c r="B309" s="264"/>
      <c r="C309" s="265"/>
      <c r="D309" s="254" t="s">
        <v>170</v>
      </c>
      <c r="E309" s="266" t="s">
        <v>1</v>
      </c>
      <c r="F309" s="267" t="s">
        <v>173</v>
      </c>
      <c r="G309" s="265"/>
      <c r="H309" s="268">
        <v>0.44999999999999996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4" t="s">
        <v>170</v>
      </c>
      <c r="AU309" s="274" t="s">
        <v>88</v>
      </c>
      <c r="AV309" s="14" t="s">
        <v>168</v>
      </c>
      <c r="AW309" s="14" t="s">
        <v>31</v>
      </c>
      <c r="AX309" s="14" t="s">
        <v>83</v>
      </c>
      <c r="AY309" s="274" t="s">
        <v>162</v>
      </c>
    </row>
    <row r="310" s="2" customFormat="1" ht="33" customHeight="1">
      <c r="A310" s="39"/>
      <c r="B310" s="40"/>
      <c r="C310" s="238" t="s">
        <v>524</v>
      </c>
      <c r="D310" s="238" t="s">
        <v>164</v>
      </c>
      <c r="E310" s="239" t="s">
        <v>525</v>
      </c>
      <c r="F310" s="240" t="s">
        <v>526</v>
      </c>
      <c r="G310" s="241" t="s">
        <v>248</v>
      </c>
      <c r="H310" s="242">
        <v>20.199999999999999</v>
      </c>
      <c r="I310" s="243"/>
      <c r="J310" s="244">
        <f>ROUND(I310*H310,2)</f>
        <v>0</v>
      </c>
      <c r="K310" s="245"/>
      <c r="L310" s="45"/>
      <c r="M310" s="246" t="s">
        <v>1</v>
      </c>
      <c r="N310" s="247" t="s">
        <v>42</v>
      </c>
      <c r="O310" s="98"/>
      <c r="P310" s="248">
        <f>O310*H310</f>
        <v>0</v>
      </c>
      <c r="Q310" s="248">
        <v>0.00014999999999999999</v>
      </c>
      <c r="R310" s="248">
        <f>Q310*H310</f>
        <v>0.0030299999999999997</v>
      </c>
      <c r="S310" s="248">
        <v>0</v>
      </c>
      <c r="T310" s="24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0" t="s">
        <v>168</v>
      </c>
      <c r="AT310" s="250" t="s">
        <v>164</v>
      </c>
      <c r="AU310" s="250" t="s">
        <v>88</v>
      </c>
      <c r="AY310" s="18" t="s">
        <v>162</v>
      </c>
      <c r="BE310" s="251">
        <f>IF(N310="základná",J310,0)</f>
        <v>0</v>
      </c>
      <c r="BF310" s="251">
        <f>IF(N310="znížená",J310,0)</f>
        <v>0</v>
      </c>
      <c r="BG310" s="251">
        <f>IF(N310="zákl. prenesená",J310,0)</f>
        <v>0</v>
      </c>
      <c r="BH310" s="251">
        <f>IF(N310="zníž. prenesená",J310,0)</f>
        <v>0</v>
      </c>
      <c r="BI310" s="251">
        <f>IF(N310="nulová",J310,0)</f>
        <v>0</v>
      </c>
      <c r="BJ310" s="18" t="s">
        <v>88</v>
      </c>
      <c r="BK310" s="251">
        <f>ROUND(I310*H310,2)</f>
        <v>0</v>
      </c>
      <c r="BL310" s="18" t="s">
        <v>168</v>
      </c>
      <c r="BM310" s="250" t="s">
        <v>527</v>
      </c>
    </row>
    <row r="311" s="13" customFormat="1">
      <c r="A311" s="13"/>
      <c r="B311" s="252"/>
      <c r="C311" s="253"/>
      <c r="D311" s="254" t="s">
        <v>170</v>
      </c>
      <c r="E311" s="255" t="s">
        <v>1</v>
      </c>
      <c r="F311" s="256" t="s">
        <v>528</v>
      </c>
      <c r="G311" s="253"/>
      <c r="H311" s="257">
        <v>3.6000000000000001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170</v>
      </c>
      <c r="AU311" s="263" t="s">
        <v>88</v>
      </c>
      <c r="AV311" s="13" t="s">
        <v>88</v>
      </c>
      <c r="AW311" s="13" t="s">
        <v>31</v>
      </c>
      <c r="AX311" s="13" t="s">
        <v>76</v>
      </c>
      <c r="AY311" s="263" t="s">
        <v>162</v>
      </c>
    </row>
    <row r="312" s="13" customFormat="1">
      <c r="A312" s="13"/>
      <c r="B312" s="252"/>
      <c r="C312" s="253"/>
      <c r="D312" s="254" t="s">
        <v>170</v>
      </c>
      <c r="E312" s="255" t="s">
        <v>1</v>
      </c>
      <c r="F312" s="256" t="s">
        <v>529</v>
      </c>
      <c r="G312" s="253"/>
      <c r="H312" s="257">
        <v>1.5900000000000001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170</v>
      </c>
      <c r="AU312" s="263" t="s">
        <v>88</v>
      </c>
      <c r="AV312" s="13" t="s">
        <v>88</v>
      </c>
      <c r="AW312" s="13" t="s">
        <v>31</v>
      </c>
      <c r="AX312" s="13" t="s">
        <v>76</v>
      </c>
      <c r="AY312" s="263" t="s">
        <v>162</v>
      </c>
    </row>
    <row r="313" s="15" customFormat="1">
      <c r="A313" s="15"/>
      <c r="B313" s="275"/>
      <c r="C313" s="276"/>
      <c r="D313" s="254" t="s">
        <v>170</v>
      </c>
      <c r="E313" s="277" t="s">
        <v>1</v>
      </c>
      <c r="F313" s="278" t="s">
        <v>530</v>
      </c>
      <c r="G313" s="276"/>
      <c r="H313" s="279">
        <v>5.1900000000000004</v>
      </c>
      <c r="I313" s="280"/>
      <c r="J313" s="276"/>
      <c r="K313" s="276"/>
      <c r="L313" s="281"/>
      <c r="M313" s="282"/>
      <c r="N313" s="283"/>
      <c r="O313" s="283"/>
      <c r="P313" s="283"/>
      <c r="Q313" s="283"/>
      <c r="R313" s="283"/>
      <c r="S313" s="283"/>
      <c r="T313" s="28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5" t="s">
        <v>170</v>
      </c>
      <c r="AU313" s="285" t="s">
        <v>88</v>
      </c>
      <c r="AV313" s="15" t="s">
        <v>177</v>
      </c>
      <c r="AW313" s="15" t="s">
        <v>31</v>
      </c>
      <c r="AX313" s="15" t="s">
        <v>76</v>
      </c>
      <c r="AY313" s="285" t="s">
        <v>162</v>
      </c>
    </row>
    <row r="314" s="13" customFormat="1">
      <c r="A314" s="13"/>
      <c r="B314" s="252"/>
      <c r="C314" s="253"/>
      <c r="D314" s="254" t="s">
        <v>170</v>
      </c>
      <c r="E314" s="255" t="s">
        <v>1</v>
      </c>
      <c r="F314" s="256" t="s">
        <v>531</v>
      </c>
      <c r="G314" s="253"/>
      <c r="H314" s="257">
        <v>15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170</v>
      </c>
      <c r="AU314" s="263" t="s">
        <v>88</v>
      </c>
      <c r="AV314" s="13" t="s">
        <v>88</v>
      </c>
      <c r="AW314" s="13" t="s">
        <v>31</v>
      </c>
      <c r="AX314" s="13" t="s">
        <v>76</v>
      </c>
      <c r="AY314" s="263" t="s">
        <v>162</v>
      </c>
    </row>
    <row r="315" s="15" customFormat="1">
      <c r="A315" s="15"/>
      <c r="B315" s="275"/>
      <c r="C315" s="276"/>
      <c r="D315" s="254" t="s">
        <v>170</v>
      </c>
      <c r="E315" s="277" t="s">
        <v>1</v>
      </c>
      <c r="F315" s="278" t="s">
        <v>532</v>
      </c>
      <c r="G315" s="276"/>
      <c r="H315" s="279">
        <v>15</v>
      </c>
      <c r="I315" s="280"/>
      <c r="J315" s="276"/>
      <c r="K315" s="276"/>
      <c r="L315" s="281"/>
      <c r="M315" s="282"/>
      <c r="N315" s="283"/>
      <c r="O315" s="283"/>
      <c r="P315" s="283"/>
      <c r="Q315" s="283"/>
      <c r="R315" s="283"/>
      <c r="S315" s="283"/>
      <c r="T315" s="28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5" t="s">
        <v>170</v>
      </c>
      <c r="AU315" s="285" t="s">
        <v>88</v>
      </c>
      <c r="AV315" s="15" t="s">
        <v>177</v>
      </c>
      <c r="AW315" s="15" t="s">
        <v>31</v>
      </c>
      <c r="AX315" s="15" t="s">
        <v>76</v>
      </c>
      <c r="AY315" s="285" t="s">
        <v>162</v>
      </c>
    </row>
    <row r="316" s="13" customFormat="1">
      <c r="A316" s="13"/>
      <c r="B316" s="252"/>
      <c r="C316" s="253"/>
      <c r="D316" s="254" t="s">
        <v>170</v>
      </c>
      <c r="E316" s="255" t="s">
        <v>1</v>
      </c>
      <c r="F316" s="256" t="s">
        <v>6</v>
      </c>
      <c r="G316" s="253"/>
      <c r="H316" s="257">
        <v>0.01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170</v>
      </c>
      <c r="AU316" s="263" t="s">
        <v>88</v>
      </c>
      <c r="AV316" s="13" t="s">
        <v>88</v>
      </c>
      <c r="AW316" s="13" t="s">
        <v>31</v>
      </c>
      <c r="AX316" s="13" t="s">
        <v>76</v>
      </c>
      <c r="AY316" s="263" t="s">
        <v>162</v>
      </c>
    </row>
    <row r="317" s="14" customFormat="1">
      <c r="A317" s="14"/>
      <c r="B317" s="264"/>
      <c r="C317" s="265"/>
      <c r="D317" s="254" t="s">
        <v>170</v>
      </c>
      <c r="E317" s="266" t="s">
        <v>1</v>
      </c>
      <c r="F317" s="267" t="s">
        <v>173</v>
      </c>
      <c r="G317" s="265"/>
      <c r="H317" s="268">
        <v>20.199999999999999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4" t="s">
        <v>170</v>
      </c>
      <c r="AU317" s="274" t="s">
        <v>88</v>
      </c>
      <c r="AV317" s="14" t="s">
        <v>168</v>
      </c>
      <c r="AW317" s="14" t="s">
        <v>31</v>
      </c>
      <c r="AX317" s="14" t="s">
        <v>83</v>
      </c>
      <c r="AY317" s="274" t="s">
        <v>162</v>
      </c>
    </row>
    <row r="318" s="2" customFormat="1" ht="24.15" customHeight="1">
      <c r="A318" s="39"/>
      <c r="B318" s="40"/>
      <c r="C318" s="291" t="s">
        <v>533</v>
      </c>
      <c r="D318" s="291" t="s">
        <v>534</v>
      </c>
      <c r="E318" s="292" t="s">
        <v>535</v>
      </c>
      <c r="F318" s="293" t="s">
        <v>536</v>
      </c>
      <c r="G318" s="294" t="s">
        <v>248</v>
      </c>
      <c r="H318" s="295">
        <v>21.199999999999999</v>
      </c>
      <c r="I318" s="296"/>
      <c r="J318" s="297">
        <f>ROUND(I318*H318,2)</f>
        <v>0</v>
      </c>
      <c r="K318" s="298"/>
      <c r="L318" s="299"/>
      <c r="M318" s="300" t="s">
        <v>1</v>
      </c>
      <c r="N318" s="301" t="s">
        <v>42</v>
      </c>
      <c r="O318" s="98"/>
      <c r="P318" s="248">
        <f>O318*H318</f>
        <v>0</v>
      </c>
      <c r="Q318" s="248">
        <v>0.0015</v>
      </c>
      <c r="R318" s="248">
        <f>Q318*H318</f>
        <v>0.031800000000000002</v>
      </c>
      <c r="S318" s="248">
        <v>0</v>
      </c>
      <c r="T318" s="24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0" t="s">
        <v>205</v>
      </c>
      <c r="AT318" s="250" t="s">
        <v>534</v>
      </c>
      <c r="AU318" s="250" t="s">
        <v>88</v>
      </c>
      <c r="AY318" s="18" t="s">
        <v>162</v>
      </c>
      <c r="BE318" s="251">
        <f>IF(N318="základná",J318,0)</f>
        <v>0</v>
      </c>
      <c r="BF318" s="251">
        <f>IF(N318="znížená",J318,0)</f>
        <v>0</v>
      </c>
      <c r="BG318" s="251">
        <f>IF(N318="zákl. prenesená",J318,0)</f>
        <v>0</v>
      </c>
      <c r="BH318" s="251">
        <f>IF(N318="zníž. prenesená",J318,0)</f>
        <v>0</v>
      </c>
      <c r="BI318" s="251">
        <f>IF(N318="nulová",J318,0)</f>
        <v>0</v>
      </c>
      <c r="BJ318" s="18" t="s">
        <v>88</v>
      </c>
      <c r="BK318" s="251">
        <f>ROUND(I318*H318,2)</f>
        <v>0</v>
      </c>
      <c r="BL318" s="18" t="s">
        <v>168</v>
      </c>
      <c r="BM318" s="250" t="s">
        <v>537</v>
      </c>
    </row>
    <row r="319" s="13" customFormat="1">
      <c r="A319" s="13"/>
      <c r="B319" s="252"/>
      <c r="C319" s="253"/>
      <c r="D319" s="254" t="s">
        <v>170</v>
      </c>
      <c r="E319" s="255" t="s">
        <v>1</v>
      </c>
      <c r="F319" s="256" t="s">
        <v>538</v>
      </c>
      <c r="G319" s="253"/>
      <c r="H319" s="257">
        <v>21.210000000000001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170</v>
      </c>
      <c r="AU319" s="263" t="s">
        <v>88</v>
      </c>
      <c r="AV319" s="13" t="s">
        <v>88</v>
      </c>
      <c r="AW319" s="13" t="s">
        <v>31</v>
      </c>
      <c r="AX319" s="13" t="s">
        <v>76</v>
      </c>
      <c r="AY319" s="263" t="s">
        <v>162</v>
      </c>
    </row>
    <row r="320" s="13" customFormat="1">
      <c r="A320" s="13"/>
      <c r="B320" s="252"/>
      <c r="C320" s="253"/>
      <c r="D320" s="254" t="s">
        <v>170</v>
      </c>
      <c r="E320" s="255" t="s">
        <v>1</v>
      </c>
      <c r="F320" s="256" t="s">
        <v>279</v>
      </c>
      <c r="G320" s="253"/>
      <c r="H320" s="257">
        <v>-0.01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3" t="s">
        <v>170</v>
      </c>
      <c r="AU320" s="263" t="s">
        <v>88</v>
      </c>
      <c r="AV320" s="13" t="s">
        <v>88</v>
      </c>
      <c r="AW320" s="13" t="s">
        <v>31</v>
      </c>
      <c r="AX320" s="13" t="s">
        <v>76</v>
      </c>
      <c r="AY320" s="263" t="s">
        <v>162</v>
      </c>
    </row>
    <row r="321" s="14" customFormat="1">
      <c r="A321" s="14"/>
      <c r="B321" s="264"/>
      <c r="C321" s="265"/>
      <c r="D321" s="254" t="s">
        <v>170</v>
      </c>
      <c r="E321" s="266" t="s">
        <v>1</v>
      </c>
      <c r="F321" s="267" t="s">
        <v>173</v>
      </c>
      <c r="G321" s="265"/>
      <c r="H321" s="268">
        <v>21.199999999999999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4" t="s">
        <v>170</v>
      </c>
      <c r="AU321" s="274" t="s">
        <v>88</v>
      </c>
      <c r="AV321" s="14" t="s">
        <v>168</v>
      </c>
      <c r="AW321" s="14" t="s">
        <v>31</v>
      </c>
      <c r="AX321" s="14" t="s">
        <v>83</v>
      </c>
      <c r="AY321" s="274" t="s">
        <v>162</v>
      </c>
    </row>
    <row r="322" s="2" customFormat="1" ht="24.15" customHeight="1">
      <c r="A322" s="39"/>
      <c r="B322" s="40"/>
      <c r="C322" s="238" t="s">
        <v>539</v>
      </c>
      <c r="D322" s="238" t="s">
        <v>164</v>
      </c>
      <c r="E322" s="239" t="s">
        <v>540</v>
      </c>
      <c r="F322" s="240" t="s">
        <v>541</v>
      </c>
      <c r="G322" s="241" t="s">
        <v>208</v>
      </c>
      <c r="H322" s="242">
        <v>5</v>
      </c>
      <c r="I322" s="243"/>
      <c r="J322" s="244">
        <f>ROUND(I322*H322,2)</f>
        <v>0</v>
      </c>
      <c r="K322" s="245"/>
      <c r="L322" s="45"/>
      <c r="M322" s="246" t="s">
        <v>1</v>
      </c>
      <c r="N322" s="247" t="s">
        <v>42</v>
      </c>
      <c r="O322" s="98"/>
      <c r="P322" s="248">
        <f>O322*H322</f>
        <v>0</v>
      </c>
      <c r="Q322" s="248">
        <v>0.099599999999999994</v>
      </c>
      <c r="R322" s="248">
        <f>Q322*H322</f>
        <v>0.498</v>
      </c>
      <c r="S322" s="248">
        <v>0</v>
      </c>
      <c r="T322" s="24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0" t="s">
        <v>168</v>
      </c>
      <c r="AT322" s="250" t="s">
        <v>164</v>
      </c>
      <c r="AU322" s="250" t="s">
        <v>88</v>
      </c>
      <c r="AY322" s="18" t="s">
        <v>162</v>
      </c>
      <c r="BE322" s="251">
        <f>IF(N322="základná",J322,0)</f>
        <v>0</v>
      </c>
      <c r="BF322" s="251">
        <f>IF(N322="znížená",J322,0)</f>
        <v>0</v>
      </c>
      <c r="BG322" s="251">
        <f>IF(N322="zákl. prenesená",J322,0)</f>
        <v>0</v>
      </c>
      <c r="BH322" s="251">
        <f>IF(N322="zníž. prenesená",J322,0)</f>
        <v>0</v>
      </c>
      <c r="BI322" s="251">
        <f>IF(N322="nulová",J322,0)</f>
        <v>0</v>
      </c>
      <c r="BJ322" s="18" t="s">
        <v>88</v>
      </c>
      <c r="BK322" s="251">
        <f>ROUND(I322*H322,2)</f>
        <v>0</v>
      </c>
      <c r="BL322" s="18" t="s">
        <v>168</v>
      </c>
      <c r="BM322" s="250" t="s">
        <v>542</v>
      </c>
    </row>
    <row r="323" s="13" customFormat="1">
      <c r="A323" s="13"/>
      <c r="B323" s="252"/>
      <c r="C323" s="253"/>
      <c r="D323" s="254" t="s">
        <v>170</v>
      </c>
      <c r="E323" s="255" t="s">
        <v>1</v>
      </c>
      <c r="F323" s="256" t="s">
        <v>543</v>
      </c>
      <c r="G323" s="253"/>
      <c r="H323" s="257">
        <v>4.9400000000000004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170</v>
      </c>
      <c r="AU323" s="263" t="s">
        <v>88</v>
      </c>
      <c r="AV323" s="13" t="s">
        <v>88</v>
      </c>
      <c r="AW323" s="13" t="s">
        <v>31</v>
      </c>
      <c r="AX323" s="13" t="s">
        <v>76</v>
      </c>
      <c r="AY323" s="263" t="s">
        <v>162</v>
      </c>
    </row>
    <row r="324" s="13" customFormat="1">
      <c r="A324" s="13"/>
      <c r="B324" s="252"/>
      <c r="C324" s="253"/>
      <c r="D324" s="254" t="s">
        <v>170</v>
      </c>
      <c r="E324" s="255" t="s">
        <v>1</v>
      </c>
      <c r="F324" s="256" t="s">
        <v>544</v>
      </c>
      <c r="G324" s="253"/>
      <c r="H324" s="257">
        <v>0.059999999999999998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170</v>
      </c>
      <c r="AU324" s="263" t="s">
        <v>88</v>
      </c>
      <c r="AV324" s="13" t="s">
        <v>88</v>
      </c>
      <c r="AW324" s="13" t="s">
        <v>31</v>
      </c>
      <c r="AX324" s="13" t="s">
        <v>76</v>
      </c>
      <c r="AY324" s="263" t="s">
        <v>162</v>
      </c>
    </row>
    <row r="325" s="14" customFormat="1">
      <c r="A325" s="14"/>
      <c r="B325" s="264"/>
      <c r="C325" s="265"/>
      <c r="D325" s="254" t="s">
        <v>170</v>
      </c>
      <c r="E325" s="266" t="s">
        <v>1</v>
      </c>
      <c r="F325" s="267" t="s">
        <v>173</v>
      </c>
      <c r="G325" s="265"/>
      <c r="H325" s="268">
        <v>5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4" t="s">
        <v>170</v>
      </c>
      <c r="AU325" s="274" t="s">
        <v>88</v>
      </c>
      <c r="AV325" s="14" t="s">
        <v>168</v>
      </c>
      <c r="AW325" s="14" t="s">
        <v>31</v>
      </c>
      <c r="AX325" s="14" t="s">
        <v>83</v>
      </c>
      <c r="AY325" s="274" t="s">
        <v>162</v>
      </c>
    </row>
    <row r="326" s="2" customFormat="1" ht="24.15" customHeight="1">
      <c r="A326" s="39"/>
      <c r="B326" s="40"/>
      <c r="C326" s="238" t="s">
        <v>545</v>
      </c>
      <c r="D326" s="238" t="s">
        <v>164</v>
      </c>
      <c r="E326" s="239" t="s">
        <v>546</v>
      </c>
      <c r="F326" s="240" t="s">
        <v>547</v>
      </c>
      <c r="G326" s="241" t="s">
        <v>248</v>
      </c>
      <c r="H326" s="242">
        <v>3</v>
      </c>
      <c r="I326" s="243"/>
      <c r="J326" s="244">
        <f>ROUND(I326*H326,2)</f>
        <v>0</v>
      </c>
      <c r="K326" s="245"/>
      <c r="L326" s="45"/>
      <c r="M326" s="246" t="s">
        <v>1</v>
      </c>
      <c r="N326" s="247" t="s">
        <v>42</v>
      </c>
      <c r="O326" s="98"/>
      <c r="P326" s="248">
        <f>O326*H326</f>
        <v>0</v>
      </c>
      <c r="Q326" s="248">
        <v>0.00396</v>
      </c>
      <c r="R326" s="248">
        <f>Q326*H326</f>
        <v>0.01188</v>
      </c>
      <c r="S326" s="248">
        <v>0</v>
      </c>
      <c r="T326" s="24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0" t="s">
        <v>168</v>
      </c>
      <c r="AT326" s="250" t="s">
        <v>164</v>
      </c>
      <c r="AU326" s="250" t="s">
        <v>88</v>
      </c>
      <c r="AY326" s="18" t="s">
        <v>162</v>
      </c>
      <c r="BE326" s="251">
        <f>IF(N326="základná",J326,0)</f>
        <v>0</v>
      </c>
      <c r="BF326" s="251">
        <f>IF(N326="znížená",J326,0)</f>
        <v>0</v>
      </c>
      <c r="BG326" s="251">
        <f>IF(N326="zákl. prenesená",J326,0)</f>
        <v>0</v>
      </c>
      <c r="BH326" s="251">
        <f>IF(N326="zníž. prenesená",J326,0)</f>
        <v>0</v>
      </c>
      <c r="BI326" s="251">
        <f>IF(N326="nulová",J326,0)</f>
        <v>0</v>
      </c>
      <c r="BJ326" s="18" t="s">
        <v>88</v>
      </c>
      <c r="BK326" s="251">
        <f>ROUND(I326*H326,2)</f>
        <v>0</v>
      </c>
      <c r="BL326" s="18" t="s">
        <v>168</v>
      </c>
      <c r="BM326" s="250" t="s">
        <v>548</v>
      </c>
    </row>
    <row r="327" s="13" customFormat="1">
      <c r="A327" s="13"/>
      <c r="B327" s="252"/>
      <c r="C327" s="253"/>
      <c r="D327" s="254" t="s">
        <v>170</v>
      </c>
      <c r="E327" s="255" t="s">
        <v>1</v>
      </c>
      <c r="F327" s="256" t="s">
        <v>549</v>
      </c>
      <c r="G327" s="253"/>
      <c r="H327" s="257">
        <v>1.944</v>
      </c>
      <c r="I327" s="258"/>
      <c r="J327" s="253"/>
      <c r="K327" s="253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170</v>
      </c>
      <c r="AU327" s="263" t="s">
        <v>88</v>
      </c>
      <c r="AV327" s="13" t="s">
        <v>88</v>
      </c>
      <c r="AW327" s="13" t="s">
        <v>31</v>
      </c>
      <c r="AX327" s="13" t="s">
        <v>76</v>
      </c>
      <c r="AY327" s="263" t="s">
        <v>162</v>
      </c>
    </row>
    <row r="328" s="13" customFormat="1">
      <c r="A328" s="13"/>
      <c r="B328" s="252"/>
      <c r="C328" s="253"/>
      <c r="D328" s="254" t="s">
        <v>170</v>
      </c>
      <c r="E328" s="255" t="s">
        <v>1</v>
      </c>
      <c r="F328" s="256" t="s">
        <v>550</v>
      </c>
      <c r="G328" s="253"/>
      <c r="H328" s="257">
        <v>1.02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170</v>
      </c>
      <c r="AU328" s="263" t="s">
        <v>88</v>
      </c>
      <c r="AV328" s="13" t="s">
        <v>88</v>
      </c>
      <c r="AW328" s="13" t="s">
        <v>31</v>
      </c>
      <c r="AX328" s="13" t="s">
        <v>76</v>
      </c>
      <c r="AY328" s="263" t="s">
        <v>162</v>
      </c>
    </row>
    <row r="329" s="15" customFormat="1">
      <c r="A329" s="15"/>
      <c r="B329" s="275"/>
      <c r="C329" s="276"/>
      <c r="D329" s="254" t="s">
        <v>170</v>
      </c>
      <c r="E329" s="277" t="s">
        <v>1</v>
      </c>
      <c r="F329" s="278" t="s">
        <v>218</v>
      </c>
      <c r="G329" s="276"/>
      <c r="H329" s="279">
        <v>2.964</v>
      </c>
      <c r="I329" s="280"/>
      <c r="J329" s="276"/>
      <c r="K329" s="276"/>
      <c r="L329" s="281"/>
      <c r="M329" s="282"/>
      <c r="N329" s="283"/>
      <c r="O329" s="283"/>
      <c r="P329" s="283"/>
      <c r="Q329" s="283"/>
      <c r="R329" s="283"/>
      <c r="S329" s="283"/>
      <c r="T329" s="28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5" t="s">
        <v>170</v>
      </c>
      <c r="AU329" s="285" t="s">
        <v>88</v>
      </c>
      <c r="AV329" s="15" t="s">
        <v>177</v>
      </c>
      <c r="AW329" s="15" t="s">
        <v>31</v>
      </c>
      <c r="AX329" s="15" t="s">
        <v>76</v>
      </c>
      <c r="AY329" s="285" t="s">
        <v>162</v>
      </c>
    </row>
    <row r="330" s="13" customFormat="1">
      <c r="A330" s="13"/>
      <c r="B330" s="252"/>
      <c r="C330" s="253"/>
      <c r="D330" s="254" t="s">
        <v>170</v>
      </c>
      <c r="E330" s="255" t="s">
        <v>1</v>
      </c>
      <c r="F330" s="256" t="s">
        <v>551</v>
      </c>
      <c r="G330" s="253"/>
      <c r="H330" s="257">
        <v>0.035999999999999997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170</v>
      </c>
      <c r="AU330" s="263" t="s">
        <v>88</v>
      </c>
      <c r="AV330" s="13" t="s">
        <v>88</v>
      </c>
      <c r="AW330" s="13" t="s">
        <v>31</v>
      </c>
      <c r="AX330" s="13" t="s">
        <v>76</v>
      </c>
      <c r="AY330" s="263" t="s">
        <v>162</v>
      </c>
    </row>
    <row r="331" s="14" customFormat="1">
      <c r="A331" s="14"/>
      <c r="B331" s="264"/>
      <c r="C331" s="265"/>
      <c r="D331" s="254" t="s">
        <v>170</v>
      </c>
      <c r="E331" s="266" t="s">
        <v>1</v>
      </c>
      <c r="F331" s="267" t="s">
        <v>173</v>
      </c>
      <c r="G331" s="265"/>
      <c r="H331" s="268">
        <v>3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4" t="s">
        <v>170</v>
      </c>
      <c r="AU331" s="274" t="s">
        <v>88</v>
      </c>
      <c r="AV331" s="14" t="s">
        <v>168</v>
      </c>
      <c r="AW331" s="14" t="s">
        <v>31</v>
      </c>
      <c r="AX331" s="14" t="s">
        <v>83</v>
      </c>
      <c r="AY331" s="274" t="s">
        <v>162</v>
      </c>
    </row>
    <row r="332" s="2" customFormat="1" ht="24.15" customHeight="1">
      <c r="A332" s="39"/>
      <c r="B332" s="40"/>
      <c r="C332" s="238" t="s">
        <v>552</v>
      </c>
      <c r="D332" s="238" t="s">
        <v>164</v>
      </c>
      <c r="E332" s="239" t="s">
        <v>553</v>
      </c>
      <c r="F332" s="240" t="s">
        <v>554</v>
      </c>
      <c r="G332" s="241" t="s">
        <v>248</v>
      </c>
      <c r="H332" s="242">
        <v>3</v>
      </c>
      <c r="I332" s="243"/>
      <c r="J332" s="244">
        <f>ROUND(I332*H332,2)</f>
        <v>0</v>
      </c>
      <c r="K332" s="245"/>
      <c r="L332" s="45"/>
      <c r="M332" s="246" t="s">
        <v>1</v>
      </c>
      <c r="N332" s="247" t="s">
        <v>42</v>
      </c>
      <c r="O332" s="98"/>
      <c r="P332" s="248">
        <f>O332*H332</f>
        <v>0</v>
      </c>
      <c r="Q332" s="248">
        <v>0</v>
      </c>
      <c r="R332" s="248">
        <f>Q332*H332</f>
        <v>0</v>
      </c>
      <c r="S332" s="248">
        <v>0</v>
      </c>
      <c r="T332" s="24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0" t="s">
        <v>168</v>
      </c>
      <c r="AT332" s="250" t="s">
        <v>164</v>
      </c>
      <c r="AU332" s="250" t="s">
        <v>88</v>
      </c>
      <c r="AY332" s="18" t="s">
        <v>162</v>
      </c>
      <c r="BE332" s="251">
        <f>IF(N332="základná",J332,0)</f>
        <v>0</v>
      </c>
      <c r="BF332" s="251">
        <f>IF(N332="znížená",J332,0)</f>
        <v>0</v>
      </c>
      <c r="BG332" s="251">
        <f>IF(N332="zákl. prenesená",J332,0)</f>
        <v>0</v>
      </c>
      <c r="BH332" s="251">
        <f>IF(N332="zníž. prenesená",J332,0)</f>
        <v>0</v>
      </c>
      <c r="BI332" s="251">
        <f>IF(N332="nulová",J332,0)</f>
        <v>0</v>
      </c>
      <c r="BJ332" s="18" t="s">
        <v>88</v>
      </c>
      <c r="BK332" s="251">
        <f>ROUND(I332*H332,2)</f>
        <v>0</v>
      </c>
      <c r="BL332" s="18" t="s">
        <v>168</v>
      </c>
      <c r="BM332" s="250" t="s">
        <v>555</v>
      </c>
    </row>
    <row r="333" s="12" customFormat="1" ht="22.8" customHeight="1">
      <c r="A333" s="12"/>
      <c r="B333" s="222"/>
      <c r="C333" s="223"/>
      <c r="D333" s="224" t="s">
        <v>75</v>
      </c>
      <c r="E333" s="236" t="s">
        <v>188</v>
      </c>
      <c r="F333" s="236" t="s">
        <v>556</v>
      </c>
      <c r="G333" s="223"/>
      <c r="H333" s="223"/>
      <c r="I333" s="226"/>
      <c r="J333" s="237">
        <f>BK333</f>
        <v>0</v>
      </c>
      <c r="K333" s="223"/>
      <c r="L333" s="228"/>
      <c r="M333" s="229"/>
      <c r="N333" s="230"/>
      <c r="O333" s="230"/>
      <c r="P333" s="231">
        <f>SUM(P334:P349)</f>
        <v>0</v>
      </c>
      <c r="Q333" s="230"/>
      <c r="R333" s="231">
        <f>SUM(R334:R349)</f>
        <v>11.689350000000001</v>
      </c>
      <c r="S333" s="230"/>
      <c r="T333" s="232">
        <f>SUM(T334:T349)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33" t="s">
        <v>83</v>
      </c>
      <c r="AT333" s="234" t="s">
        <v>75</v>
      </c>
      <c r="AU333" s="234" t="s">
        <v>83</v>
      </c>
      <c r="AY333" s="233" t="s">
        <v>162</v>
      </c>
      <c r="BK333" s="235">
        <f>SUM(BK334:BK349)</f>
        <v>0</v>
      </c>
    </row>
    <row r="334" s="2" customFormat="1" ht="33" customHeight="1">
      <c r="A334" s="39"/>
      <c r="B334" s="40"/>
      <c r="C334" s="238" t="s">
        <v>557</v>
      </c>
      <c r="D334" s="238" t="s">
        <v>164</v>
      </c>
      <c r="E334" s="239" t="s">
        <v>558</v>
      </c>
      <c r="F334" s="240" t="s">
        <v>559</v>
      </c>
      <c r="G334" s="241" t="s">
        <v>248</v>
      </c>
      <c r="H334" s="242">
        <v>12.300000000000001</v>
      </c>
      <c r="I334" s="243"/>
      <c r="J334" s="244">
        <f>ROUND(I334*H334,2)</f>
        <v>0</v>
      </c>
      <c r="K334" s="245"/>
      <c r="L334" s="45"/>
      <c r="M334" s="246" t="s">
        <v>1</v>
      </c>
      <c r="N334" s="247" t="s">
        <v>42</v>
      </c>
      <c r="O334" s="98"/>
      <c r="P334" s="248">
        <f>O334*H334</f>
        <v>0</v>
      </c>
      <c r="Q334" s="248">
        <v>0.19900000000000001</v>
      </c>
      <c r="R334" s="248">
        <f>Q334*H334</f>
        <v>2.4477000000000002</v>
      </c>
      <c r="S334" s="248">
        <v>0</v>
      </c>
      <c r="T334" s="24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0" t="s">
        <v>168</v>
      </c>
      <c r="AT334" s="250" t="s">
        <v>164</v>
      </c>
      <c r="AU334" s="250" t="s">
        <v>88</v>
      </c>
      <c r="AY334" s="18" t="s">
        <v>162</v>
      </c>
      <c r="BE334" s="251">
        <f>IF(N334="základná",J334,0)</f>
        <v>0</v>
      </c>
      <c r="BF334" s="251">
        <f>IF(N334="znížená",J334,0)</f>
        <v>0</v>
      </c>
      <c r="BG334" s="251">
        <f>IF(N334="zákl. prenesená",J334,0)</f>
        <v>0</v>
      </c>
      <c r="BH334" s="251">
        <f>IF(N334="zníž. prenesená",J334,0)</f>
        <v>0</v>
      </c>
      <c r="BI334" s="251">
        <f>IF(N334="nulová",J334,0)</f>
        <v>0</v>
      </c>
      <c r="BJ334" s="18" t="s">
        <v>88</v>
      </c>
      <c r="BK334" s="251">
        <f>ROUND(I334*H334,2)</f>
        <v>0</v>
      </c>
      <c r="BL334" s="18" t="s">
        <v>168</v>
      </c>
      <c r="BM334" s="250" t="s">
        <v>560</v>
      </c>
    </row>
    <row r="335" s="13" customFormat="1">
      <c r="A335" s="13"/>
      <c r="B335" s="252"/>
      <c r="C335" s="253"/>
      <c r="D335" s="254" t="s">
        <v>170</v>
      </c>
      <c r="E335" s="255" t="s">
        <v>1</v>
      </c>
      <c r="F335" s="256" t="s">
        <v>561</v>
      </c>
      <c r="G335" s="253"/>
      <c r="H335" s="257">
        <v>12.263999999999999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170</v>
      </c>
      <c r="AU335" s="263" t="s">
        <v>88</v>
      </c>
      <c r="AV335" s="13" t="s">
        <v>88</v>
      </c>
      <c r="AW335" s="13" t="s">
        <v>31</v>
      </c>
      <c r="AX335" s="13" t="s">
        <v>76</v>
      </c>
      <c r="AY335" s="263" t="s">
        <v>162</v>
      </c>
    </row>
    <row r="336" s="13" customFormat="1">
      <c r="A336" s="13"/>
      <c r="B336" s="252"/>
      <c r="C336" s="253"/>
      <c r="D336" s="254" t="s">
        <v>170</v>
      </c>
      <c r="E336" s="255" t="s">
        <v>1</v>
      </c>
      <c r="F336" s="256" t="s">
        <v>551</v>
      </c>
      <c r="G336" s="253"/>
      <c r="H336" s="257">
        <v>0.035999999999999997</v>
      </c>
      <c r="I336" s="258"/>
      <c r="J336" s="253"/>
      <c r="K336" s="253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170</v>
      </c>
      <c r="AU336" s="263" t="s">
        <v>88</v>
      </c>
      <c r="AV336" s="13" t="s">
        <v>88</v>
      </c>
      <c r="AW336" s="13" t="s">
        <v>31</v>
      </c>
      <c r="AX336" s="13" t="s">
        <v>76</v>
      </c>
      <c r="AY336" s="263" t="s">
        <v>162</v>
      </c>
    </row>
    <row r="337" s="14" customFormat="1">
      <c r="A337" s="14"/>
      <c r="B337" s="264"/>
      <c r="C337" s="265"/>
      <c r="D337" s="254" t="s">
        <v>170</v>
      </c>
      <c r="E337" s="266" t="s">
        <v>1</v>
      </c>
      <c r="F337" s="267" t="s">
        <v>562</v>
      </c>
      <c r="G337" s="265"/>
      <c r="H337" s="268">
        <v>12.300000000000001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4" t="s">
        <v>170</v>
      </c>
      <c r="AU337" s="274" t="s">
        <v>88</v>
      </c>
      <c r="AV337" s="14" t="s">
        <v>168</v>
      </c>
      <c r="AW337" s="14" t="s">
        <v>31</v>
      </c>
      <c r="AX337" s="14" t="s">
        <v>83</v>
      </c>
      <c r="AY337" s="274" t="s">
        <v>162</v>
      </c>
    </row>
    <row r="338" s="2" customFormat="1" ht="33" customHeight="1">
      <c r="A338" s="39"/>
      <c r="B338" s="40"/>
      <c r="C338" s="238" t="s">
        <v>563</v>
      </c>
      <c r="D338" s="238" t="s">
        <v>164</v>
      </c>
      <c r="E338" s="239" t="s">
        <v>564</v>
      </c>
      <c r="F338" s="240" t="s">
        <v>565</v>
      </c>
      <c r="G338" s="241" t="s">
        <v>248</v>
      </c>
      <c r="H338" s="242">
        <v>12.300000000000001</v>
      </c>
      <c r="I338" s="243"/>
      <c r="J338" s="244">
        <f>ROUND(I338*H338,2)</f>
        <v>0</v>
      </c>
      <c r="K338" s="245"/>
      <c r="L338" s="45"/>
      <c r="M338" s="246" t="s">
        <v>1</v>
      </c>
      <c r="N338" s="247" t="s">
        <v>42</v>
      </c>
      <c r="O338" s="98"/>
      <c r="P338" s="248">
        <f>O338*H338</f>
        <v>0</v>
      </c>
      <c r="Q338" s="248">
        <v>0.39800000000000002</v>
      </c>
      <c r="R338" s="248">
        <f>Q338*H338</f>
        <v>4.8954000000000004</v>
      </c>
      <c r="S338" s="248">
        <v>0</v>
      </c>
      <c r="T338" s="24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0" t="s">
        <v>168</v>
      </c>
      <c r="AT338" s="250" t="s">
        <v>164</v>
      </c>
      <c r="AU338" s="250" t="s">
        <v>88</v>
      </c>
      <c r="AY338" s="18" t="s">
        <v>162</v>
      </c>
      <c r="BE338" s="251">
        <f>IF(N338="základná",J338,0)</f>
        <v>0</v>
      </c>
      <c r="BF338" s="251">
        <f>IF(N338="znížená",J338,0)</f>
        <v>0</v>
      </c>
      <c r="BG338" s="251">
        <f>IF(N338="zákl. prenesená",J338,0)</f>
        <v>0</v>
      </c>
      <c r="BH338" s="251">
        <f>IF(N338="zníž. prenesená",J338,0)</f>
        <v>0</v>
      </c>
      <c r="BI338" s="251">
        <f>IF(N338="nulová",J338,0)</f>
        <v>0</v>
      </c>
      <c r="BJ338" s="18" t="s">
        <v>88</v>
      </c>
      <c r="BK338" s="251">
        <f>ROUND(I338*H338,2)</f>
        <v>0</v>
      </c>
      <c r="BL338" s="18" t="s">
        <v>168</v>
      </c>
      <c r="BM338" s="250" t="s">
        <v>566</v>
      </c>
    </row>
    <row r="339" s="13" customFormat="1">
      <c r="A339" s="13"/>
      <c r="B339" s="252"/>
      <c r="C339" s="253"/>
      <c r="D339" s="254" t="s">
        <v>170</v>
      </c>
      <c r="E339" s="255" t="s">
        <v>1</v>
      </c>
      <c r="F339" s="256" t="s">
        <v>561</v>
      </c>
      <c r="G339" s="253"/>
      <c r="H339" s="257">
        <v>12.263999999999999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170</v>
      </c>
      <c r="AU339" s="263" t="s">
        <v>88</v>
      </c>
      <c r="AV339" s="13" t="s">
        <v>88</v>
      </c>
      <c r="AW339" s="13" t="s">
        <v>31</v>
      </c>
      <c r="AX339" s="13" t="s">
        <v>76</v>
      </c>
      <c r="AY339" s="263" t="s">
        <v>162</v>
      </c>
    </row>
    <row r="340" s="13" customFormat="1">
      <c r="A340" s="13"/>
      <c r="B340" s="252"/>
      <c r="C340" s="253"/>
      <c r="D340" s="254" t="s">
        <v>170</v>
      </c>
      <c r="E340" s="255" t="s">
        <v>1</v>
      </c>
      <c r="F340" s="256" t="s">
        <v>551</v>
      </c>
      <c r="G340" s="253"/>
      <c r="H340" s="257">
        <v>0.035999999999999997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170</v>
      </c>
      <c r="AU340" s="263" t="s">
        <v>88</v>
      </c>
      <c r="AV340" s="13" t="s">
        <v>88</v>
      </c>
      <c r="AW340" s="13" t="s">
        <v>31</v>
      </c>
      <c r="AX340" s="13" t="s">
        <v>76</v>
      </c>
      <c r="AY340" s="263" t="s">
        <v>162</v>
      </c>
    </row>
    <row r="341" s="14" customFormat="1">
      <c r="A341" s="14"/>
      <c r="B341" s="264"/>
      <c r="C341" s="265"/>
      <c r="D341" s="254" t="s">
        <v>170</v>
      </c>
      <c r="E341" s="266" t="s">
        <v>1</v>
      </c>
      <c r="F341" s="267" t="s">
        <v>562</v>
      </c>
      <c r="G341" s="265"/>
      <c r="H341" s="268">
        <v>12.300000000000001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4" t="s">
        <v>170</v>
      </c>
      <c r="AU341" s="274" t="s">
        <v>88</v>
      </c>
      <c r="AV341" s="14" t="s">
        <v>168</v>
      </c>
      <c r="AW341" s="14" t="s">
        <v>31</v>
      </c>
      <c r="AX341" s="14" t="s">
        <v>83</v>
      </c>
      <c r="AY341" s="274" t="s">
        <v>162</v>
      </c>
    </row>
    <row r="342" s="2" customFormat="1" ht="62.7" customHeight="1">
      <c r="A342" s="39"/>
      <c r="B342" s="40"/>
      <c r="C342" s="238" t="s">
        <v>567</v>
      </c>
      <c r="D342" s="238" t="s">
        <v>164</v>
      </c>
      <c r="E342" s="239" t="s">
        <v>568</v>
      </c>
      <c r="F342" s="240" t="s">
        <v>569</v>
      </c>
      <c r="G342" s="241" t="s">
        <v>248</v>
      </c>
      <c r="H342" s="242">
        <v>19.300000000000001</v>
      </c>
      <c r="I342" s="243"/>
      <c r="J342" s="244">
        <f>ROUND(I342*H342,2)</f>
        <v>0</v>
      </c>
      <c r="K342" s="245"/>
      <c r="L342" s="45"/>
      <c r="M342" s="246" t="s">
        <v>1</v>
      </c>
      <c r="N342" s="247" t="s">
        <v>42</v>
      </c>
      <c r="O342" s="98"/>
      <c r="P342" s="248">
        <f>O342*H342</f>
        <v>0</v>
      </c>
      <c r="Q342" s="248">
        <v>0.092499999999999999</v>
      </c>
      <c r="R342" s="248">
        <f>Q342*H342</f>
        <v>1.78525</v>
      </c>
      <c r="S342" s="248">
        <v>0</v>
      </c>
      <c r="T342" s="24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0" t="s">
        <v>168</v>
      </c>
      <c r="AT342" s="250" t="s">
        <v>164</v>
      </c>
      <c r="AU342" s="250" t="s">
        <v>88</v>
      </c>
      <c r="AY342" s="18" t="s">
        <v>162</v>
      </c>
      <c r="BE342" s="251">
        <f>IF(N342="základná",J342,0)</f>
        <v>0</v>
      </c>
      <c r="BF342" s="251">
        <f>IF(N342="znížená",J342,0)</f>
        <v>0</v>
      </c>
      <c r="BG342" s="251">
        <f>IF(N342="zákl. prenesená",J342,0)</f>
        <v>0</v>
      </c>
      <c r="BH342" s="251">
        <f>IF(N342="zníž. prenesená",J342,0)</f>
        <v>0</v>
      </c>
      <c r="BI342" s="251">
        <f>IF(N342="nulová",J342,0)</f>
        <v>0</v>
      </c>
      <c r="BJ342" s="18" t="s">
        <v>88</v>
      </c>
      <c r="BK342" s="251">
        <f>ROUND(I342*H342,2)</f>
        <v>0</v>
      </c>
      <c r="BL342" s="18" t="s">
        <v>168</v>
      </c>
      <c r="BM342" s="250" t="s">
        <v>570</v>
      </c>
    </row>
    <row r="343" s="13" customFormat="1">
      <c r="A343" s="13"/>
      <c r="B343" s="252"/>
      <c r="C343" s="253"/>
      <c r="D343" s="254" t="s">
        <v>170</v>
      </c>
      <c r="E343" s="255" t="s">
        <v>1</v>
      </c>
      <c r="F343" s="256" t="s">
        <v>571</v>
      </c>
      <c r="G343" s="253"/>
      <c r="H343" s="257">
        <v>19.309999999999999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170</v>
      </c>
      <c r="AU343" s="263" t="s">
        <v>88</v>
      </c>
      <c r="AV343" s="13" t="s">
        <v>88</v>
      </c>
      <c r="AW343" s="13" t="s">
        <v>31</v>
      </c>
      <c r="AX343" s="13" t="s">
        <v>76</v>
      </c>
      <c r="AY343" s="263" t="s">
        <v>162</v>
      </c>
    </row>
    <row r="344" s="13" customFormat="1">
      <c r="A344" s="13"/>
      <c r="B344" s="252"/>
      <c r="C344" s="253"/>
      <c r="D344" s="254" t="s">
        <v>170</v>
      </c>
      <c r="E344" s="255" t="s">
        <v>1</v>
      </c>
      <c r="F344" s="256" t="s">
        <v>279</v>
      </c>
      <c r="G344" s="253"/>
      <c r="H344" s="257">
        <v>-0.01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170</v>
      </c>
      <c r="AU344" s="263" t="s">
        <v>88</v>
      </c>
      <c r="AV344" s="13" t="s">
        <v>88</v>
      </c>
      <c r="AW344" s="13" t="s">
        <v>31</v>
      </c>
      <c r="AX344" s="13" t="s">
        <v>76</v>
      </c>
      <c r="AY344" s="263" t="s">
        <v>162</v>
      </c>
    </row>
    <row r="345" s="14" customFormat="1">
      <c r="A345" s="14"/>
      <c r="B345" s="264"/>
      <c r="C345" s="265"/>
      <c r="D345" s="254" t="s">
        <v>170</v>
      </c>
      <c r="E345" s="266" t="s">
        <v>1</v>
      </c>
      <c r="F345" s="267" t="s">
        <v>562</v>
      </c>
      <c r="G345" s="265"/>
      <c r="H345" s="268">
        <v>19.300000000000001</v>
      </c>
      <c r="I345" s="269"/>
      <c r="J345" s="265"/>
      <c r="K345" s="265"/>
      <c r="L345" s="270"/>
      <c r="M345" s="271"/>
      <c r="N345" s="272"/>
      <c r="O345" s="272"/>
      <c r="P345" s="272"/>
      <c r="Q345" s="272"/>
      <c r="R345" s="272"/>
      <c r="S345" s="272"/>
      <c r="T345" s="27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4" t="s">
        <v>170</v>
      </c>
      <c r="AU345" s="274" t="s">
        <v>88</v>
      </c>
      <c r="AV345" s="14" t="s">
        <v>168</v>
      </c>
      <c r="AW345" s="14" t="s">
        <v>31</v>
      </c>
      <c r="AX345" s="14" t="s">
        <v>83</v>
      </c>
      <c r="AY345" s="274" t="s">
        <v>162</v>
      </c>
    </row>
    <row r="346" s="2" customFormat="1" ht="21.75" customHeight="1">
      <c r="A346" s="39"/>
      <c r="B346" s="40"/>
      <c r="C346" s="291" t="s">
        <v>572</v>
      </c>
      <c r="D346" s="291" t="s">
        <v>534</v>
      </c>
      <c r="E346" s="292" t="s">
        <v>573</v>
      </c>
      <c r="F346" s="293" t="s">
        <v>574</v>
      </c>
      <c r="G346" s="294" t="s">
        <v>248</v>
      </c>
      <c r="H346" s="295">
        <v>19.699999999999999</v>
      </c>
      <c r="I346" s="296"/>
      <c r="J346" s="297">
        <f>ROUND(I346*H346,2)</f>
        <v>0</v>
      </c>
      <c r="K346" s="298"/>
      <c r="L346" s="299"/>
      <c r="M346" s="300" t="s">
        <v>1</v>
      </c>
      <c r="N346" s="301" t="s">
        <v>42</v>
      </c>
      <c r="O346" s="98"/>
      <c r="P346" s="248">
        <f>O346*H346</f>
        <v>0</v>
      </c>
      <c r="Q346" s="248">
        <v>0.13</v>
      </c>
      <c r="R346" s="248">
        <f>Q346*H346</f>
        <v>2.5609999999999999</v>
      </c>
      <c r="S346" s="248">
        <v>0</v>
      </c>
      <c r="T346" s="24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0" t="s">
        <v>205</v>
      </c>
      <c r="AT346" s="250" t="s">
        <v>534</v>
      </c>
      <c r="AU346" s="250" t="s">
        <v>88</v>
      </c>
      <c r="AY346" s="18" t="s">
        <v>162</v>
      </c>
      <c r="BE346" s="251">
        <f>IF(N346="základná",J346,0)</f>
        <v>0</v>
      </c>
      <c r="BF346" s="251">
        <f>IF(N346="znížená",J346,0)</f>
        <v>0</v>
      </c>
      <c r="BG346" s="251">
        <f>IF(N346="zákl. prenesená",J346,0)</f>
        <v>0</v>
      </c>
      <c r="BH346" s="251">
        <f>IF(N346="zníž. prenesená",J346,0)</f>
        <v>0</v>
      </c>
      <c r="BI346" s="251">
        <f>IF(N346="nulová",J346,0)</f>
        <v>0</v>
      </c>
      <c r="BJ346" s="18" t="s">
        <v>88</v>
      </c>
      <c r="BK346" s="251">
        <f>ROUND(I346*H346,2)</f>
        <v>0</v>
      </c>
      <c r="BL346" s="18" t="s">
        <v>168</v>
      </c>
      <c r="BM346" s="250" t="s">
        <v>575</v>
      </c>
    </row>
    <row r="347" s="13" customFormat="1">
      <c r="A347" s="13"/>
      <c r="B347" s="252"/>
      <c r="C347" s="253"/>
      <c r="D347" s="254" t="s">
        <v>170</v>
      </c>
      <c r="E347" s="255" t="s">
        <v>1</v>
      </c>
      <c r="F347" s="256" t="s">
        <v>576</v>
      </c>
      <c r="G347" s="253"/>
      <c r="H347" s="257">
        <v>19.686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170</v>
      </c>
      <c r="AU347" s="263" t="s">
        <v>88</v>
      </c>
      <c r="AV347" s="13" t="s">
        <v>88</v>
      </c>
      <c r="AW347" s="13" t="s">
        <v>31</v>
      </c>
      <c r="AX347" s="13" t="s">
        <v>76</v>
      </c>
      <c r="AY347" s="263" t="s">
        <v>162</v>
      </c>
    </row>
    <row r="348" s="13" customFormat="1">
      <c r="A348" s="13"/>
      <c r="B348" s="252"/>
      <c r="C348" s="253"/>
      <c r="D348" s="254" t="s">
        <v>170</v>
      </c>
      <c r="E348" s="255" t="s">
        <v>1</v>
      </c>
      <c r="F348" s="256" t="s">
        <v>577</v>
      </c>
      <c r="G348" s="253"/>
      <c r="H348" s="257">
        <v>0.014</v>
      </c>
      <c r="I348" s="258"/>
      <c r="J348" s="253"/>
      <c r="K348" s="253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170</v>
      </c>
      <c r="AU348" s="263" t="s">
        <v>88</v>
      </c>
      <c r="AV348" s="13" t="s">
        <v>88</v>
      </c>
      <c r="AW348" s="13" t="s">
        <v>31</v>
      </c>
      <c r="AX348" s="13" t="s">
        <v>76</v>
      </c>
      <c r="AY348" s="263" t="s">
        <v>162</v>
      </c>
    </row>
    <row r="349" s="14" customFormat="1">
      <c r="A349" s="14"/>
      <c r="B349" s="264"/>
      <c r="C349" s="265"/>
      <c r="D349" s="254" t="s">
        <v>170</v>
      </c>
      <c r="E349" s="266" t="s">
        <v>1</v>
      </c>
      <c r="F349" s="267" t="s">
        <v>173</v>
      </c>
      <c r="G349" s="265"/>
      <c r="H349" s="268">
        <v>19.699999999999999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4" t="s">
        <v>170</v>
      </c>
      <c r="AU349" s="274" t="s">
        <v>88</v>
      </c>
      <c r="AV349" s="14" t="s">
        <v>168</v>
      </c>
      <c r="AW349" s="14" t="s">
        <v>31</v>
      </c>
      <c r="AX349" s="14" t="s">
        <v>83</v>
      </c>
      <c r="AY349" s="274" t="s">
        <v>162</v>
      </c>
    </row>
    <row r="350" s="12" customFormat="1" ht="22.8" customHeight="1">
      <c r="A350" s="12"/>
      <c r="B350" s="222"/>
      <c r="C350" s="223"/>
      <c r="D350" s="224" t="s">
        <v>75</v>
      </c>
      <c r="E350" s="236" t="s">
        <v>194</v>
      </c>
      <c r="F350" s="236" t="s">
        <v>578</v>
      </c>
      <c r="G350" s="223"/>
      <c r="H350" s="223"/>
      <c r="I350" s="226"/>
      <c r="J350" s="237">
        <f>BK350</f>
        <v>0</v>
      </c>
      <c r="K350" s="223"/>
      <c r="L350" s="228"/>
      <c r="M350" s="229"/>
      <c r="N350" s="230"/>
      <c r="O350" s="230"/>
      <c r="P350" s="231">
        <f>SUM(P351:P422)</f>
        <v>0</v>
      </c>
      <c r="Q350" s="230"/>
      <c r="R350" s="231">
        <f>SUM(R351:R422)</f>
        <v>51.171177999999998</v>
      </c>
      <c r="S350" s="230"/>
      <c r="T350" s="232">
        <f>SUM(T351:T422)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3" t="s">
        <v>83</v>
      </c>
      <c r="AT350" s="234" t="s">
        <v>75</v>
      </c>
      <c r="AU350" s="234" t="s">
        <v>83</v>
      </c>
      <c r="AY350" s="233" t="s">
        <v>162</v>
      </c>
      <c r="BK350" s="235">
        <f>SUM(BK351:BK422)</f>
        <v>0</v>
      </c>
    </row>
    <row r="351" s="2" customFormat="1" ht="24.15" customHeight="1">
      <c r="A351" s="39"/>
      <c r="B351" s="40"/>
      <c r="C351" s="238" t="s">
        <v>579</v>
      </c>
      <c r="D351" s="238" t="s">
        <v>164</v>
      </c>
      <c r="E351" s="239" t="s">
        <v>580</v>
      </c>
      <c r="F351" s="240" t="s">
        <v>581</v>
      </c>
      <c r="G351" s="241" t="s">
        <v>248</v>
      </c>
      <c r="H351" s="242">
        <v>38.600000000000001</v>
      </c>
      <c r="I351" s="243"/>
      <c r="J351" s="244">
        <f>ROUND(I351*H351,2)</f>
        <v>0</v>
      </c>
      <c r="K351" s="245"/>
      <c r="L351" s="45"/>
      <c r="M351" s="246" t="s">
        <v>1</v>
      </c>
      <c r="N351" s="247" t="s">
        <v>42</v>
      </c>
      <c r="O351" s="98"/>
      <c r="P351" s="248">
        <f>O351*H351</f>
        <v>0</v>
      </c>
      <c r="Q351" s="248">
        <v>0.00023000000000000001</v>
      </c>
      <c r="R351" s="248">
        <f>Q351*H351</f>
        <v>0.0088780000000000005</v>
      </c>
      <c r="S351" s="248">
        <v>0</v>
      </c>
      <c r="T351" s="24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0" t="s">
        <v>168</v>
      </c>
      <c r="AT351" s="250" t="s">
        <v>164</v>
      </c>
      <c r="AU351" s="250" t="s">
        <v>88</v>
      </c>
      <c r="AY351" s="18" t="s">
        <v>162</v>
      </c>
      <c r="BE351" s="251">
        <f>IF(N351="základná",J351,0)</f>
        <v>0</v>
      </c>
      <c r="BF351" s="251">
        <f>IF(N351="znížená",J351,0)</f>
        <v>0</v>
      </c>
      <c r="BG351" s="251">
        <f>IF(N351="zákl. prenesená",J351,0)</f>
        <v>0</v>
      </c>
      <c r="BH351" s="251">
        <f>IF(N351="zníž. prenesená",J351,0)</f>
        <v>0</v>
      </c>
      <c r="BI351" s="251">
        <f>IF(N351="nulová",J351,0)</f>
        <v>0</v>
      </c>
      <c r="BJ351" s="18" t="s">
        <v>88</v>
      </c>
      <c r="BK351" s="251">
        <f>ROUND(I351*H351,2)</f>
        <v>0</v>
      </c>
      <c r="BL351" s="18" t="s">
        <v>168</v>
      </c>
      <c r="BM351" s="250" t="s">
        <v>582</v>
      </c>
    </row>
    <row r="352" s="13" customFormat="1">
      <c r="A352" s="13"/>
      <c r="B352" s="252"/>
      <c r="C352" s="253"/>
      <c r="D352" s="254" t="s">
        <v>170</v>
      </c>
      <c r="E352" s="255" t="s">
        <v>1</v>
      </c>
      <c r="F352" s="256" t="s">
        <v>583</v>
      </c>
      <c r="G352" s="253"/>
      <c r="H352" s="257">
        <v>38.560000000000002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170</v>
      </c>
      <c r="AU352" s="263" t="s">
        <v>88</v>
      </c>
      <c r="AV352" s="13" t="s">
        <v>88</v>
      </c>
      <c r="AW352" s="13" t="s">
        <v>31</v>
      </c>
      <c r="AX352" s="13" t="s">
        <v>76</v>
      </c>
      <c r="AY352" s="263" t="s">
        <v>162</v>
      </c>
    </row>
    <row r="353" s="13" customFormat="1">
      <c r="A353" s="13"/>
      <c r="B353" s="252"/>
      <c r="C353" s="253"/>
      <c r="D353" s="254" t="s">
        <v>170</v>
      </c>
      <c r="E353" s="255" t="s">
        <v>1</v>
      </c>
      <c r="F353" s="256" t="s">
        <v>289</v>
      </c>
      <c r="G353" s="253"/>
      <c r="H353" s="257">
        <v>0.040000000000000001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170</v>
      </c>
      <c r="AU353" s="263" t="s">
        <v>88</v>
      </c>
      <c r="AV353" s="13" t="s">
        <v>88</v>
      </c>
      <c r="AW353" s="13" t="s">
        <v>31</v>
      </c>
      <c r="AX353" s="13" t="s">
        <v>76</v>
      </c>
      <c r="AY353" s="263" t="s">
        <v>162</v>
      </c>
    </row>
    <row r="354" s="14" customFormat="1">
      <c r="A354" s="14"/>
      <c r="B354" s="264"/>
      <c r="C354" s="265"/>
      <c r="D354" s="254" t="s">
        <v>170</v>
      </c>
      <c r="E354" s="266" t="s">
        <v>1</v>
      </c>
      <c r="F354" s="267" t="s">
        <v>173</v>
      </c>
      <c r="G354" s="265"/>
      <c r="H354" s="268">
        <v>38.600000000000001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4" t="s">
        <v>170</v>
      </c>
      <c r="AU354" s="274" t="s">
        <v>88</v>
      </c>
      <c r="AV354" s="14" t="s">
        <v>168</v>
      </c>
      <c r="AW354" s="14" t="s">
        <v>31</v>
      </c>
      <c r="AX354" s="14" t="s">
        <v>83</v>
      </c>
      <c r="AY354" s="274" t="s">
        <v>162</v>
      </c>
    </row>
    <row r="355" s="2" customFormat="1" ht="24.15" customHeight="1">
      <c r="A355" s="39"/>
      <c r="B355" s="40"/>
      <c r="C355" s="238" t="s">
        <v>584</v>
      </c>
      <c r="D355" s="238" t="s">
        <v>164</v>
      </c>
      <c r="E355" s="239" t="s">
        <v>585</v>
      </c>
      <c r="F355" s="240" t="s">
        <v>586</v>
      </c>
      <c r="G355" s="241" t="s">
        <v>248</v>
      </c>
      <c r="H355" s="242">
        <v>38.600000000000001</v>
      </c>
      <c r="I355" s="243"/>
      <c r="J355" s="244">
        <f>ROUND(I355*H355,2)</f>
        <v>0</v>
      </c>
      <c r="K355" s="245"/>
      <c r="L355" s="45"/>
      <c r="M355" s="246" t="s">
        <v>1</v>
      </c>
      <c r="N355" s="247" t="s">
        <v>42</v>
      </c>
      <c r="O355" s="98"/>
      <c r="P355" s="248">
        <f>O355*H355</f>
        <v>0</v>
      </c>
      <c r="Q355" s="248">
        <v>0.01375</v>
      </c>
      <c r="R355" s="248">
        <f>Q355*H355</f>
        <v>0.53075000000000006</v>
      </c>
      <c r="S355" s="248">
        <v>0</v>
      </c>
      <c r="T355" s="24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0" t="s">
        <v>168</v>
      </c>
      <c r="AT355" s="250" t="s">
        <v>164</v>
      </c>
      <c r="AU355" s="250" t="s">
        <v>88</v>
      </c>
      <c r="AY355" s="18" t="s">
        <v>162</v>
      </c>
      <c r="BE355" s="251">
        <f>IF(N355="základná",J355,0)</f>
        <v>0</v>
      </c>
      <c r="BF355" s="251">
        <f>IF(N355="znížená",J355,0)</f>
        <v>0</v>
      </c>
      <c r="BG355" s="251">
        <f>IF(N355="zákl. prenesená",J355,0)</f>
        <v>0</v>
      </c>
      <c r="BH355" s="251">
        <f>IF(N355="zníž. prenesená",J355,0)</f>
        <v>0</v>
      </c>
      <c r="BI355" s="251">
        <f>IF(N355="nulová",J355,0)</f>
        <v>0</v>
      </c>
      <c r="BJ355" s="18" t="s">
        <v>88</v>
      </c>
      <c r="BK355" s="251">
        <f>ROUND(I355*H355,2)</f>
        <v>0</v>
      </c>
      <c r="BL355" s="18" t="s">
        <v>168</v>
      </c>
      <c r="BM355" s="250" t="s">
        <v>587</v>
      </c>
    </row>
    <row r="356" s="2" customFormat="1" ht="24.15" customHeight="1">
      <c r="A356" s="39"/>
      <c r="B356" s="40"/>
      <c r="C356" s="238" t="s">
        <v>588</v>
      </c>
      <c r="D356" s="238" t="s">
        <v>164</v>
      </c>
      <c r="E356" s="239" t="s">
        <v>589</v>
      </c>
      <c r="F356" s="240" t="s">
        <v>590</v>
      </c>
      <c r="G356" s="241" t="s">
        <v>248</v>
      </c>
      <c r="H356" s="242">
        <v>260</v>
      </c>
      <c r="I356" s="243"/>
      <c r="J356" s="244">
        <f>ROUND(I356*H356,2)</f>
        <v>0</v>
      </c>
      <c r="K356" s="245"/>
      <c r="L356" s="45"/>
      <c r="M356" s="246" t="s">
        <v>1</v>
      </c>
      <c r="N356" s="247" t="s">
        <v>42</v>
      </c>
      <c r="O356" s="98"/>
      <c r="P356" s="248">
        <f>O356*H356</f>
        <v>0</v>
      </c>
      <c r="Q356" s="248">
        <v>0.00023000000000000001</v>
      </c>
      <c r="R356" s="248">
        <f>Q356*H356</f>
        <v>0.059799999999999999</v>
      </c>
      <c r="S356" s="248">
        <v>0</v>
      </c>
      <c r="T356" s="24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0" t="s">
        <v>168</v>
      </c>
      <c r="AT356" s="250" t="s">
        <v>164</v>
      </c>
      <c r="AU356" s="250" t="s">
        <v>88</v>
      </c>
      <c r="AY356" s="18" t="s">
        <v>162</v>
      </c>
      <c r="BE356" s="251">
        <f>IF(N356="základná",J356,0)</f>
        <v>0</v>
      </c>
      <c r="BF356" s="251">
        <f>IF(N356="znížená",J356,0)</f>
        <v>0</v>
      </c>
      <c r="BG356" s="251">
        <f>IF(N356="zákl. prenesená",J356,0)</f>
        <v>0</v>
      </c>
      <c r="BH356" s="251">
        <f>IF(N356="zníž. prenesená",J356,0)</f>
        <v>0</v>
      </c>
      <c r="BI356" s="251">
        <f>IF(N356="nulová",J356,0)</f>
        <v>0</v>
      </c>
      <c r="BJ356" s="18" t="s">
        <v>88</v>
      </c>
      <c r="BK356" s="251">
        <f>ROUND(I356*H356,2)</f>
        <v>0</v>
      </c>
      <c r="BL356" s="18" t="s">
        <v>168</v>
      </c>
      <c r="BM356" s="250" t="s">
        <v>591</v>
      </c>
    </row>
    <row r="357" s="13" customFormat="1">
      <c r="A357" s="13"/>
      <c r="B357" s="252"/>
      <c r="C357" s="253"/>
      <c r="D357" s="254" t="s">
        <v>170</v>
      </c>
      <c r="E357" s="255" t="s">
        <v>1</v>
      </c>
      <c r="F357" s="256" t="s">
        <v>592</v>
      </c>
      <c r="G357" s="253"/>
      <c r="H357" s="257">
        <v>140.238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170</v>
      </c>
      <c r="AU357" s="263" t="s">
        <v>88</v>
      </c>
      <c r="AV357" s="13" t="s">
        <v>88</v>
      </c>
      <c r="AW357" s="13" t="s">
        <v>31</v>
      </c>
      <c r="AX357" s="13" t="s">
        <v>76</v>
      </c>
      <c r="AY357" s="263" t="s">
        <v>162</v>
      </c>
    </row>
    <row r="358" s="13" customFormat="1">
      <c r="A358" s="13"/>
      <c r="B358" s="252"/>
      <c r="C358" s="253"/>
      <c r="D358" s="254" t="s">
        <v>170</v>
      </c>
      <c r="E358" s="255" t="s">
        <v>1</v>
      </c>
      <c r="F358" s="256" t="s">
        <v>593</v>
      </c>
      <c r="G358" s="253"/>
      <c r="H358" s="257">
        <v>-10.125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170</v>
      </c>
      <c r="AU358" s="263" t="s">
        <v>88</v>
      </c>
      <c r="AV358" s="13" t="s">
        <v>88</v>
      </c>
      <c r="AW358" s="13" t="s">
        <v>31</v>
      </c>
      <c r="AX358" s="13" t="s">
        <v>76</v>
      </c>
      <c r="AY358" s="263" t="s">
        <v>162</v>
      </c>
    </row>
    <row r="359" s="13" customFormat="1">
      <c r="A359" s="13"/>
      <c r="B359" s="252"/>
      <c r="C359" s="253"/>
      <c r="D359" s="254" t="s">
        <v>170</v>
      </c>
      <c r="E359" s="255" t="s">
        <v>1</v>
      </c>
      <c r="F359" s="256" t="s">
        <v>594</v>
      </c>
      <c r="G359" s="253"/>
      <c r="H359" s="257">
        <v>-8.6679999999999993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170</v>
      </c>
      <c r="AU359" s="263" t="s">
        <v>88</v>
      </c>
      <c r="AV359" s="13" t="s">
        <v>88</v>
      </c>
      <c r="AW359" s="13" t="s">
        <v>31</v>
      </c>
      <c r="AX359" s="13" t="s">
        <v>76</v>
      </c>
      <c r="AY359" s="263" t="s">
        <v>162</v>
      </c>
    </row>
    <row r="360" s="13" customFormat="1">
      <c r="A360" s="13"/>
      <c r="B360" s="252"/>
      <c r="C360" s="253"/>
      <c r="D360" s="254" t="s">
        <v>170</v>
      </c>
      <c r="E360" s="255" t="s">
        <v>1</v>
      </c>
      <c r="F360" s="256" t="s">
        <v>595</v>
      </c>
      <c r="G360" s="253"/>
      <c r="H360" s="257">
        <v>7.625</v>
      </c>
      <c r="I360" s="258"/>
      <c r="J360" s="253"/>
      <c r="K360" s="253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170</v>
      </c>
      <c r="AU360" s="263" t="s">
        <v>88</v>
      </c>
      <c r="AV360" s="13" t="s">
        <v>88</v>
      </c>
      <c r="AW360" s="13" t="s">
        <v>31</v>
      </c>
      <c r="AX360" s="13" t="s">
        <v>76</v>
      </c>
      <c r="AY360" s="263" t="s">
        <v>162</v>
      </c>
    </row>
    <row r="361" s="15" customFormat="1">
      <c r="A361" s="15"/>
      <c r="B361" s="275"/>
      <c r="C361" s="276"/>
      <c r="D361" s="254" t="s">
        <v>170</v>
      </c>
      <c r="E361" s="277" t="s">
        <v>1</v>
      </c>
      <c r="F361" s="278" t="s">
        <v>218</v>
      </c>
      <c r="G361" s="276"/>
      <c r="H361" s="279">
        <v>129.06999999999999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5" t="s">
        <v>170</v>
      </c>
      <c r="AU361" s="285" t="s">
        <v>88</v>
      </c>
      <c r="AV361" s="15" t="s">
        <v>177</v>
      </c>
      <c r="AW361" s="15" t="s">
        <v>31</v>
      </c>
      <c r="AX361" s="15" t="s">
        <v>76</v>
      </c>
      <c r="AY361" s="285" t="s">
        <v>162</v>
      </c>
    </row>
    <row r="362" s="13" customFormat="1">
      <c r="A362" s="13"/>
      <c r="B362" s="252"/>
      <c r="C362" s="253"/>
      <c r="D362" s="254" t="s">
        <v>170</v>
      </c>
      <c r="E362" s="255" t="s">
        <v>1</v>
      </c>
      <c r="F362" s="256" t="s">
        <v>596</v>
      </c>
      <c r="G362" s="253"/>
      <c r="H362" s="257">
        <v>147.41999999999999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170</v>
      </c>
      <c r="AU362" s="263" t="s">
        <v>88</v>
      </c>
      <c r="AV362" s="13" t="s">
        <v>88</v>
      </c>
      <c r="AW362" s="13" t="s">
        <v>31</v>
      </c>
      <c r="AX362" s="13" t="s">
        <v>76</v>
      </c>
      <c r="AY362" s="263" t="s">
        <v>162</v>
      </c>
    </row>
    <row r="363" s="13" customFormat="1">
      <c r="A363" s="13"/>
      <c r="B363" s="252"/>
      <c r="C363" s="253"/>
      <c r="D363" s="254" t="s">
        <v>170</v>
      </c>
      <c r="E363" s="255" t="s">
        <v>1</v>
      </c>
      <c r="F363" s="256" t="s">
        <v>597</v>
      </c>
      <c r="G363" s="253"/>
      <c r="H363" s="257">
        <v>-13.055999999999999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3" t="s">
        <v>170</v>
      </c>
      <c r="AU363" s="263" t="s">
        <v>88</v>
      </c>
      <c r="AV363" s="13" t="s">
        <v>88</v>
      </c>
      <c r="AW363" s="13" t="s">
        <v>31</v>
      </c>
      <c r="AX363" s="13" t="s">
        <v>76</v>
      </c>
      <c r="AY363" s="263" t="s">
        <v>162</v>
      </c>
    </row>
    <row r="364" s="13" customFormat="1">
      <c r="A364" s="13"/>
      <c r="B364" s="252"/>
      <c r="C364" s="253"/>
      <c r="D364" s="254" t="s">
        <v>170</v>
      </c>
      <c r="E364" s="255" t="s">
        <v>1</v>
      </c>
      <c r="F364" s="256" t="s">
        <v>598</v>
      </c>
      <c r="G364" s="253"/>
      <c r="H364" s="257">
        <v>-14.699999999999999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170</v>
      </c>
      <c r="AU364" s="263" t="s">
        <v>88</v>
      </c>
      <c r="AV364" s="13" t="s">
        <v>88</v>
      </c>
      <c r="AW364" s="13" t="s">
        <v>31</v>
      </c>
      <c r="AX364" s="13" t="s">
        <v>76</v>
      </c>
      <c r="AY364" s="263" t="s">
        <v>162</v>
      </c>
    </row>
    <row r="365" s="13" customFormat="1">
      <c r="A365" s="13"/>
      <c r="B365" s="252"/>
      <c r="C365" s="253"/>
      <c r="D365" s="254" t="s">
        <v>170</v>
      </c>
      <c r="E365" s="255" t="s">
        <v>1</v>
      </c>
      <c r="F365" s="256" t="s">
        <v>599</v>
      </c>
      <c r="G365" s="253"/>
      <c r="H365" s="257">
        <v>3.6499999999999999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170</v>
      </c>
      <c r="AU365" s="263" t="s">
        <v>88</v>
      </c>
      <c r="AV365" s="13" t="s">
        <v>88</v>
      </c>
      <c r="AW365" s="13" t="s">
        <v>31</v>
      </c>
      <c r="AX365" s="13" t="s">
        <v>76</v>
      </c>
      <c r="AY365" s="263" t="s">
        <v>162</v>
      </c>
    </row>
    <row r="366" s="15" customFormat="1">
      <c r="A366" s="15"/>
      <c r="B366" s="275"/>
      <c r="C366" s="276"/>
      <c r="D366" s="254" t="s">
        <v>170</v>
      </c>
      <c r="E366" s="277" t="s">
        <v>1</v>
      </c>
      <c r="F366" s="278" t="s">
        <v>218</v>
      </c>
      <c r="G366" s="276"/>
      <c r="H366" s="279">
        <v>123.31399999999999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5" t="s">
        <v>170</v>
      </c>
      <c r="AU366" s="285" t="s">
        <v>88</v>
      </c>
      <c r="AV366" s="15" t="s">
        <v>177</v>
      </c>
      <c r="AW366" s="15" t="s">
        <v>31</v>
      </c>
      <c r="AX366" s="15" t="s">
        <v>76</v>
      </c>
      <c r="AY366" s="285" t="s">
        <v>162</v>
      </c>
    </row>
    <row r="367" s="13" customFormat="1">
      <c r="A367" s="13"/>
      <c r="B367" s="252"/>
      <c r="C367" s="253"/>
      <c r="D367" s="254" t="s">
        <v>170</v>
      </c>
      <c r="E367" s="255" t="s">
        <v>1</v>
      </c>
      <c r="F367" s="256" t="s">
        <v>600</v>
      </c>
      <c r="G367" s="253"/>
      <c r="H367" s="257">
        <v>7.6159999999999997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170</v>
      </c>
      <c r="AU367" s="263" t="s">
        <v>88</v>
      </c>
      <c r="AV367" s="13" t="s">
        <v>88</v>
      </c>
      <c r="AW367" s="13" t="s">
        <v>31</v>
      </c>
      <c r="AX367" s="13" t="s">
        <v>76</v>
      </c>
      <c r="AY367" s="263" t="s">
        <v>162</v>
      </c>
    </row>
    <row r="368" s="14" customFormat="1">
      <c r="A368" s="14"/>
      <c r="B368" s="264"/>
      <c r="C368" s="265"/>
      <c r="D368" s="254" t="s">
        <v>170</v>
      </c>
      <c r="E368" s="266" t="s">
        <v>1</v>
      </c>
      <c r="F368" s="267" t="s">
        <v>173</v>
      </c>
      <c r="G368" s="265"/>
      <c r="H368" s="268">
        <v>260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4" t="s">
        <v>170</v>
      </c>
      <c r="AU368" s="274" t="s">
        <v>88</v>
      </c>
      <c r="AV368" s="14" t="s">
        <v>168</v>
      </c>
      <c r="AW368" s="14" t="s">
        <v>31</v>
      </c>
      <c r="AX368" s="14" t="s">
        <v>83</v>
      </c>
      <c r="AY368" s="274" t="s">
        <v>162</v>
      </c>
    </row>
    <row r="369" s="2" customFormat="1" ht="24.15" customHeight="1">
      <c r="A369" s="39"/>
      <c r="B369" s="40"/>
      <c r="C369" s="238" t="s">
        <v>601</v>
      </c>
      <c r="D369" s="238" t="s">
        <v>164</v>
      </c>
      <c r="E369" s="239" t="s">
        <v>602</v>
      </c>
      <c r="F369" s="240" t="s">
        <v>603</v>
      </c>
      <c r="G369" s="241" t="s">
        <v>248</v>
      </c>
      <c r="H369" s="242">
        <v>260</v>
      </c>
      <c r="I369" s="243"/>
      <c r="J369" s="244">
        <f>ROUND(I369*H369,2)</f>
        <v>0</v>
      </c>
      <c r="K369" s="245"/>
      <c r="L369" s="45"/>
      <c r="M369" s="246" t="s">
        <v>1</v>
      </c>
      <c r="N369" s="247" t="s">
        <v>42</v>
      </c>
      <c r="O369" s="98"/>
      <c r="P369" s="248">
        <f>O369*H369</f>
        <v>0</v>
      </c>
      <c r="Q369" s="248">
        <v>0.01312</v>
      </c>
      <c r="R369" s="248">
        <f>Q369*H369</f>
        <v>3.4112</v>
      </c>
      <c r="S369" s="248">
        <v>0</v>
      </c>
      <c r="T369" s="24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0" t="s">
        <v>168</v>
      </c>
      <c r="AT369" s="250" t="s">
        <v>164</v>
      </c>
      <c r="AU369" s="250" t="s">
        <v>88</v>
      </c>
      <c r="AY369" s="18" t="s">
        <v>162</v>
      </c>
      <c r="BE369" s="251">
        <f>IF(N369="základná",J369,0)</f>
        <v>0</v>
      </c>
      <c r="BF369" s="251">
        <f>IF(N369="znížená",J369,0)</f>
        <v>0</v>
      </c>
      <c r="BG369" s="251">
        <f>IF(N369="zákl. prenesená",J369,0)</f>
        <v>0</v>
      </c>
      <c r="BH369" s="251">
        <f>IF(N369="zníž. prenesená",J369,0)</f>
        <v>0</v>
      </c>
      <c r="BI369" s="251">
        <f>IF(N369="nulová",J369,0)</f>
        <v>0</v>
      </c>
      <c r="BJ369" s="18" t="s">
        <v>88</v>
      </c>
      <c r="BK369" s="251">
        <f>ROUND(I369*H369,2)</f>
        <v>0</v>
      </c>
      <c r="BL369" s="18" t="s">
        <v>168</v>
      </c>
      <c r="BM369" s="250" t="s">
        <v>604</v>
      </c>
    </row>
    <row r="370" s="2" customFormat="1" ht="24.15" customHeight="1">
      <c r="A370" s="39"/>
      <c r="B370" s="40"/>
      <c r="C370" s="238" t="s">
        <v>605</v>
      </c>
      <c r="D370" s="238" t="s">
        <v>164</v>
      </c>
      <c r="E370" s="239" t="s">
        <v>606</v>
      </c>
      <c r="F370" s="240" t="s">
        <v>607</v>
      </c>
      <c r="G370" s="241" t="s">
        <v>248</v>
      </c>
      <c r="H370" s="242">
        <v>160</v>
      </c>
      <c r="I370" s="243"/>
      <c r="J370" s="244">
        <f>ROUND(I370*H370,2)</f>
        <v>0</v>
      </c>
      <c r="K370" s="245"/>
      <c r="L370" s="45"/>
      <c r="M370" s="246" t="s">
        <v>1</v>
      </c>
      <c r="N370" s="247" t="s">
        <v>42</v>
      </c>
      <c r="O370" s="98"/>
      <c r="P370" s="248">
        <f>O370*H370</f>
        <v>0</v>
      </c>
      <c r="Q370" s="248">
        <v>0.0025400000000000002</v>
      </c>
      <c r="R370" s="248">
        <f>Q370*H370</f>
        <v>0.40640000000000004</v>
      </c>
      <c r="S370" s="248">
        <v>0</v>
      </c>
      <c r="T370" s="24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0" t="s">
        <v>168</v>
      </c>
      <c r="AT370" s="250" t="s">
        <v>164</v>
      </c>
      <c r="AU370" s="250" t="s">
        <v>88</v>
      </c>
      <c r="AY370" s="18" t="s">
        <v>162</v>
      </c>
      <c r="BE370" s="251">
        <f>IF(N370="základná",J370,0)</f>
        <v>0</v>
      </c>
      <c r="BF370" s="251">
        <f>IF(N370="znížená",J370,0)</f>
        <v>0</v>
      </c>
      <c r="BG370" s="251">
        <f>IF(N370="zákl. prenesená",J370,0)</f>
        <v>0</v>
      </c>
      <c r="BH370" s="251">
        <f>IF(N370="zníž. prenesená",J370,0)</f>
        <v>0</v>
      </c>
      <c r="BI370" s="251">
        <f>IF(N370="nulová",J370,0)</f>
        <v>0</v>
      </c>
      <c r="BJ370" s="18" t="s">
        <v>88</v>
      </c>
      <c r="BK370" s="251">
        <f>ROUND(I370*H370,2)</f>
        <v>0</v>
      </c>
      <c r="BL370" s="18" t="s">
        <v>168</v>
      </c>
      <c r="BM370" s="250" t="s">
        <v>608</v>
      </c>
    </row>
    <row r="371" s="13" customFormat="1">
      <c r="A371" s="13"/>
      <c r="B371" s="252"/>
      <c r="C371" s="253"/>
      <c r="D371" s="254" t="s">
        <v>170</v>
      </c>
      <c r="E371" s="255" t="s">
        <v>1</v>
      </c>
      <c r="F371" s="256" t="s">
        <v>609</v>
      </c>
      <c r="G371" s="253"/>
      <c r="H371" s="257">
        <v>146.94</v>
      </c>
      <c r="I371" s="258"/>
      <c r="J371" s="253"/>
      <c r="K371" s="253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170</v>
      </c>
      <c r="AU371" s="263" t="s">
        <v>88</v>
      </c>
      <c r="AV371" s="13" t="s">
        <v>88</v>
      </c>
      <c r="AW371" s="13" t="s">
        <v>31</v>
      </c>
      <c r="AX371" s="13" t="s">
        <v>76</v>
      </c>
      <c r="AY371" s="263" t="s">
        <v>162</v>
      </c>
    </row>
    <row r="372" s="13" customFormat="1">
      <c r="A372" s="13"/>
      <c r="B372" s="252"/>
      <c r="C372" s="253"/>
      <c r="D372" s="254" t="s">
        <v>170</v>
      </c>
      <c r="E372" s="255" t="s">
        <v>1</v>
      </c>
      <c r="F372" s="256" t="s">
        <v>610</v>
      </c>
      <c r="G372" s="253"/>
      <c r="H372" s="257">
        <v>15.616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170</v>
      </c>
      <c r="AU372" s="263" t="s">
        <v>88</v>
      </c>
      <c r="AV372" s="13" t="s">
        <v>88</v>
      </c>
      <c r="AW372" s="13" t="s">
        <v>31</v>
      </c>
      <c r="AX372" s="13" t="s">
        <v>76</v>
      </c>
      <c r="AY372" s="263" t="s">
        <v>162</v>
      </c>
    </row>
    <row r="373" s="15" customFormat="1">
      <c r="A373" s="15"/>
      <c r="B373" s="275"/>
      <c r="C373" s="276"/>
      <c r="D373" s="254" t="s">
        <v>170</v>
      </c>
      <c r="E373" s="277" t="s">
        <v>1</v>
      </c>
      <c r="F373" s="278" t="s">
        <v>218</v>
      </c>
      <c r="G373" s="276"/>
      <c r="H373" s="279">
        <v>162.55600000000001</v>
      </c>
      <c r="I373" s="280"/>
      <c r="J373" s="276"/>
      <c r="K373" s="276"/>
      <c r="L373" s="281"/>
      <c r="M373" s="282"/>
      <c r="N373" s="283"/>
      <c r="O373" s="283"/>
      <c r="P373" s="283"/>
      <c r="Q373" s="283"/>
      <c r="R373" s="283"/>
      <c r="S373" s="283"/>
      <c r="T373" s="28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5" t="s">
        <v>170</v>
      </c>
      <c r="AU373" s="285" t="s">
        <v>88</v>
      </c>
      <c r="AV373" s="15" t="s">
        <v>177</v>
      </c>
      <c r="AW373" s="15" t="s">
        <v>31</v>
      </c>
      <c r="AX373" s="15" t="s">
        <v>76</v>
      </c>
      <c r="AY373" s="285" t="s">
        <v>162</v>
      </c>
    </row>
    <row r="374" s="13" customFormat="1">
      <c r="A374" s="13"/>
      <c r="B374" s="252"/>
      <c r="C374" s="253"/>
      <c r="D374" s="254" t="s">
        <v>170</v>
      </c>
      <c r="E374" s="255" t="s">
        <v>1</v>
      </c>
      <c r="F374" s="256" t="s">
        <v>593</v>
      </c>
      <c r="G374" s="253"/>
      <c r="H374" s="257">
        <v>-10.125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170</v>
      </c>
      <c r="AU374" s="263" t="s">
        <v>88</v>
      </c>
      <c r="AV374" s="13" t="s">
        <v>88</v>
      </c>
      <c r="AW374" s="13" t="s">
        <v>31</v>
      </c>
      <c r="AX374" s="13" t="s">
        <v>76</v>
      </c>
      <c r="AY374" s="263" t="s">
        <v>162</v>
      </c>
    </row>
    <row r="375" s="13" customFormat="1">
      <c r="A375" s="13"/>
      <c r="B375" s="252"/>
      <c r="C375" s="253"/>
      <c r="D375" s="254" t="s">
        <v>170</v>
      </c>
      <c r="E375" s="255" t="s">
        <v>1</v>
      </c>
      <c r="F375" s="256" t="s">
        <v>611</v>
      </c>
      <c r="G375" s="253"/>
      <c r="H375" s="257">
        <v>-4.3879999999999999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170</v>
      </c>
      <c r="AU375" s="263" t="s">
        <v>88</v>
      </c>
      <c r="AV375" s="13" t="s">
        <v>88</v>
      </c>
      <c r="AW375" s="13" t="s">
        <v>31</v>
      </c>
      <c r="AX375" s="13" t="s">
        <v>76</v>
      </c>
      <c r="AY375" s="263" t="s">
        <v>162</v>
      </c>
    </row>
    <row r="376" s="13" customFormat="1">
      <c r="A376" s="13"/>
      <c r="B376" s="252"/>
      <c r="C376" s="253"/>
      <c r="D376" s="254" t="s">
        <v>170</v>
      </c>
      <c r="E376" s="255" t="s">
        <v>1</v>
      </c>
      <c r="F376" s="256" t="s">
        <v>612</v>
      </c>
      <c r="G376" s="253"/>
      <c r="H376" s="257">
        <v>9.0199999999999996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170</v>
      </c>
      <c r="AU376" s="263" t="s">
        <v>88</v>
      </c>
      <c r="AV376" s="13" t="s">
        <v>88</v>
      </c>
      <c r="AW376" s="13" t="s">
        <v>31</v>
      </c>
      <c r="AX376" s="13" t="s">
        <v>76</v>
      </c>
      <c r="AY376" s="263" t="s">
        <v>162</v>
      </c>
    </row>
    <row r="377" s="15" customFormat="1">
      <c r="A377" s="15"/>
      <c r="B377" s="275"/>
      <c r="C377" s="276"/>
      <c r="D377" s="254" t="s">
        <v>170</v>
      </c>
      <c r="E377" s="277" t="s">
        <v>1</v>
      </c>
      <c r="F377" s="278" t="s">
        <v>218</v>
      </c>
      <c r="G377" s="276"/>
      <c r="H377" s="279">
        <v>-5.4930000000000003</v>
      </c>
      <c r="I377" s="280"/>
      <c r="J377" s="276"/>
      <c r="K377" s="276"/>
      <c r="L377" s="281"/>
      <c r="M377" s="282"/>
      <c r="N377" s="283"/>
      <c r="O377" s="283"/>
      <c r="P377" s="283"/>
      <c r="Q377" s="283"/>
      <c r="R377" s="283"/>
      <c r="S377" s="283"/>
      <c r="T377" s="28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5" t="s">
        <v>170</v>
      </c>
      <c r="AU377" s="285" t="s">
        <v>88</v>
      </c>
      <c r="AV377" s="15" t="s">
        <v>177</v>
      </c>
      <c r="AW377" s="15" t="s">
        <v>31</v>
      </c>
      <c r="AX377" s="15" t="s">
        <v>76</v>
      </c>
      <c r="AY377" s="285" t="s">
        <v>162</v>
      </c>
    </row>
    <row r="378" s="13" customFormat="1">
      <c r="A378" s="13"/>
      <c r="B378" s="252"/>
      <c r="C378" s="253"/>
      <c r="D378" s="254" t="s">
        <v>170</v>
      </c>
      <c r="E378" s="255" t="s">
        <v>1</v>
      </c>
      <c r="F378" s="256" t="s">
        <v>613</v>
      </c>
      <c r="G378" s="253"/>
      <c r="H378" s="257">
        <v>2.9369999999999998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170</v>
      </c>
      <c r="AU378" s="263" t="s">
        <v>88</v>
      </c>
      <c r="AV378" s="13" t="s">
        <v>88</v>
      </c>
      <c r="AW378" s="13" t="s">
        <v>31</v>
      </c>
      <c r="AX378" s="13" t="s">
        <v>76</v>
      </c>
      <c r="AY378" s="263" t="s">
        <v>162</v>
      </c>
    </row>
    <row r="379" s="14" customFormat="1">
      <c r="A379" s="14"/>
      <c r="B379" s="264"/>
      <c r="C379" s="265"/>
      <c r="D379" s="254" t="s">
        <v>170</v>
      </c>
      <c r="E379" s="266" t="s">
        <v>1</v>
      </c>
      <c r="F379" s="267" t="s">
        <v>173</v>
      </c>
      <c r="G379" s="265"/>
      <c r="H379" s="268">
        <v>160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4" t="s">
        <v>170</v>
      </c>
      <c r="AU379" s="274" t="s">
        <v>88</v>
      </c>
      <c r="AV379" s="14" t="s">
        <v>168</v>
      </c>
      <c r="AW379" s="14" t="s">
        <v>31</v>
      </c>
      <c r="AX379" s="14" t="s">
        <v>83</v>
      </c>
      <c r="AY379" s="274" t="s">
        <v>162</v>
      </c>
    </row>
    <row r="380" s="2" customFormat="1" ht="37.8" customHeight="1">
      <c r="A380" s="39"/>
      <c r="B380" s="40"/>
      <c r="C380" s="238" t="s">
        <v>614</v>
      </c>
      <c r="D380" s="238" t="s">
        <v>164</v>
      </c>
      <c r="E380" s="239" t="s">
        <v>615</v>
      </c>
      <c r="F380" s="240" t="s">
        <v>616</v>
      </c>
      <c r="G380" s="241" t="s">
        <v>248</v>
      </c>
      <c r="H380" s="242">
        <v>29.199999999999999</v>
      </c>
      <c r="I380" s="243"/>
      <c r="J380" s="244">
        <f>ROUND(I380*H380,2)</f>
        <v>0</v>
      </c>
      <c r="K380" s="245"/>
      <c r="L380" s="45"/>
      <c r="M380" s="246" t="s">
        <v>1</v>
      </c>
      <c r="N380" s="247" t="s">
        <v>42</v>
      </c>
      <c r="O380" s="98"/>
      <c r="P380" s="248">
        <f>O380*H380</f>
        <v>0</v>
      </c>
      <c r="Q380" s="248">
        <v>0.015689999999999999</v>
      </c>
      <c r="R380" s="248">
        <f>Q380*H380</f>
        <v>0.45814799999999994</v>
      </c>
      <c r="S380" s="248">
        <v>0</v>
      </c>
      <c r="T380" s="24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0" t="s">
        <v>168</v>
      </c>
      <c r="AT380" s="250" t="s">
        <v>164</v>
      </c>
      <c r="AU380" s="250" t="s">
        <v>88</v>
      </c>
      <c r="AY380" s="18" t="s">
        <v>162</v>
      </c>
      <c r="BE380" s="251">
        <f>IF(N380="základná",J380,0)</f>
        <v>0</v>
      </c>
      <c r="BF380" s="251">
        <f>IF(N380="znížená",J380,0)</f>
        <v>0</v>
      </c>
      <c r="BG380" s="251">
        <f>IF(N380="zákl. prenesená",J380,0)</f>
        <v>0</v>
      </c>
      <c r="BH380" s="251">
        <f>IF(N380="zníž. prenesená",J380,0)</f>
        <v>0</v>
      </c>
      <c r="BI380" s="251">
        <f>IF(N380="nulová",J380,0)</f>
        <v>0</v>
      </c>
      <c r="BJ380" s="18" t="s">
        <v>88</v>
      </c>
      <c r="BK380" s="251">
        <f>ROUND(I380*H380,2)</f>
        <v>0</v>
      </c>
      <c r="BL380" s="18" t="s">
        <v>168</v>
      </c>
      <c r="BM380" s="250" t="s">
        <v>617</v>
      </c>
    </row>
    <row r="381" s="13" customFormat="1">
      <c r="A381" s="13"/>
      <c r="B381" s="252"/>
      <c r="C381" s="253"/>
      <c r="D381" s="254" t="s">
        <v>170</v>
      </c>
      <c r="E381" s="255" t="s">
        <v>1</v>
      </c>
      <c r="F381" s="256" t="s">
        <v>618</v>
      </c>
      <c r="G381" s="253"/>
      <c r="H381" s="257">
        <v>29.184000000000001</v>
      </c>
      <c r="I381" s="258"/>
      <c r="J381" s="253"/>
      <c r="K381" s="253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170</v>
      </c>
      <c r="AU381" s="263" t="s">
        <v>88</v>
      </c>
      <c r="AV381" s="13" t="s">
        <v>88</v>
      </c>
      <c r="AW381" s="13" t="s">
        <v>31</v>
      </c>
      <c r="AX381" s="13" t="s">
        <v>76</v>
      </c>
      <c r="AY381" s="263" t="s">
        <v>162</v>
      </c>
    </row>
    <row r="382" s="13" customFormat="1">
      <c r="A382" s="13"/>
      <c r="B382" s="252"/>
      <c r="C382" s="253"/>
      <c r="D382" s="254" t="s">
        <v>170</v>
      </c>
      <c r="E382" s="255" t="s">
        <v>1</v>
      </c>
      <c r="F382" s="256" t="s">
        <v>199</v>
      </c>
      <c r="G382" s="253"/>
      <c r="H382" s="257">
        <v>0.016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3" t="s">
        <v>170</v>
      </c>
      <c r="AU382" s="263" t="s">
        <v>88</v>
      </c>
      <c r="AV382" s="13" t="s">
        <v>88</v>
      </c>
      <c r="AW382" s="13" t="s">
        <v>31</v>
      </c>
      <c r="AX382" s="13" t="s">
        <v>76</v>
      </c>
      <c r="AY382" s="263" t="s">
        <v>162</v>
      </c>
    </row>
    <row r="383" s="14" customFormat="1">
      <c r="A383" s="14"/>
      <c r="B383" s="264"/>
      <c r="C383" s="265"/>
      <c r="D383" s="254" t="s">
        <v>170</v>
      </c>
      <c r="E383" s="266" t="s">
        <v>1</v>
      </c>
      <c r="F383" s="267" t="s">
        <v>619</v>
      </c>
      <c r="G383" s="265"/>
      <c r="H383" s="268">
        <v>29.199999999999999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4" t="s">
        <v>170</v>
      </c>
      <c r="AU383" s="274" t="s">
        <v>88</v>
      </c>
      <c r="AV383" s="14" t="s">
        <v>168</v>
      </c>
      <c r="AW383" s="14" t="s">
        <v>31</v>
      </c>
      <c r="AX383" s="14" t="s">
        <v>83</v>
      </c>
      <c r="AY383" s="274" t="s">
        <v>162</v>
      </c>
    </row>
    <row r="384" s="2" customFormat="1" ht="24.15" customHeight="1">
      <c r="A384" s="39"/>
      <c r="B384" s="40"/>
      <c r="C384" s="238" t="s">
        <v>620</v>
      </c>
      <c r="D384" s="238" t="s">
        <v>164</v>
      </c>
      <c r="E384" s="239" t="s">
        <v>621</v>
      </c>
      <c r="F384" s="240" t="s">
        <v>622</v>
      </c>
      <c r="G384" s="241" t="s">
        <v>248</v>
      </c>
      <c r="H384" s="242">
        <v>135</v>
      </c>
      <c r="I384" s="243"/>
      <c r="J384" s="244">
        <f>ROUND(I384*H384,2)</f>
        <v>0</v>
      </c>
      <c r="K384" s="245"/>
      <c r="L384" s="45"/>
      <c r="M384" s="246" t="s">
        <v>1</v>
      </c>
      <c r="N384" s="247" t="s">
        <v>42</v>
      </c>
      <c r="O384" s="98"/>
      <c r="P384" s="248">
        <f>O384*H384</f>
        <v>0</v>
      </c>
      <c r="Q384" s="248">
        <v>0.03984</v>
      </c>
      <c r="R384" s="248">
        <f>Q384*H384</f>
        <v>5.3784000000000001</v>
      </c>
      <c r="S384" s="248">
        <v>0</v>
      </c>
      <c r="T384" s="24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0" t="s">
        <v>168</v>
      </c>
      <c r="AT384" s="250" t="s">
        <v>164</v>
      </c>
      <c r="AU384" s="250" t="s">
        <v>88</v>
      </c>
      <c r="AY384" s="18" t="s">
        <v>162</v>
      </c>
      <c r="BE384" s="251">
        <f>IF(N384="základná",J384,0)</f>
        <v>0</v>
      </c>
      <c r="BF384" s="251">
        <f>IF(N384="znížená",J384,0)</f>
        <v>0</v>
      </c>
      <c r="BG384" s="251">
        <f>IF(N384="zákl. prenesená",J384,0)</f>
        <v>0</v>
      </c>
      <c r="BH384" s="251">
        <f>IF(N384="zníž. prenesená",J384,0)</f>
        <v>0</v>
      </c>
      <c r="BI384" s="251">
        <f>IF(N384="nulová",J384,0)</f>
        <v>0</v>
      </c>
      <c r="BJ384" s="18" t="s">
        <v>88</v>
      </c>
      <c r="BK384" s="251">
        <f>ROUND(I384*H384,2)</f>
        <v>0</v>
      </c>
      <c r="BL384" s="18" t="s">
        <v>168</v>
      </c>
      <c r="BM384" s="250" t="s">
        <v>623</v>
      </c>
    </row>
    <row r="385" s="13" customFormat="1">
      <c r="A385" s="13"/>
      <c r="B385" s="252"/>
      <c r="C385" s="253"/>
      <c r="D385" s="254" t="s">
        <v>170</v>
      </c>
      <c r="E385" s="255" t="s">
        <v>1</v>
      </c>
      <c r="F385" s="256" t="s">
        <v>624</v>
      </c>
      <c r="G385" s="253"/>
      <c r="H385" s="257">
        <v>132.72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170</v>
      </c>
      <c r="AU385" s="263" t="s">
        <v>88</v>
      </c>
      <c r="AV385" s="13" t="s">
        <v>88</v>
      </c>
      <c r="AW385" s="13" t="s">
        <v>31</v>
      </c>
      <c r="AX385" s="13" t="s">
        <v>76</v>
      </c>
      <c r="AY385" s="263" t="s">
        <v>162</v>
      </c>
    </row>
    <row r="386" s="13" customFormat="1">
      <c r="A386" s="13"/>
      <c r="B386" s="252"/>
      <c r="C386" s="253"/>
      <c r="D386" s="254" t="s">
        <v>170</v>
      </c>
      <c r="E386" s="255" t="s">
        <v>1</v>
      </c>
      <c r="F386" s="256" t="s">
        <v>610</v>
      </c>
      <c r="G386" s="253"/>
      <c r="H386" s="257">
        <v>15.616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170</v>
      </c>
      <c r="AU386" s="263" t="s">
        <v>88</v>
      </c>
      <c r="AV386" s="13" t="s">
        <v>88</v>
      </c>
      <c r="AW386" s="13" t="s">
        <v>31</v>
      </c>
      <c r="AX386" s="13" t="s">
        <v>76</v>
      </c>
      <c r="AY386" s="263" t="s">
        <v>162</v>
      </c>
    </row>
    <row r="387" s="15" customFormat="1">
      <c r="A387" s="15"/>
      <c r="B387" s="275"/>
      <c r="C387" s="276"/>
      <c r="D387" s="254" t="s">
        <v>170</v>
      </c>
      <c r="E387" s="277" t="s">
        <v>1</v>
      </c>
      <c r="F387" s="278" t="s">
        <v>218</v>
      </c>
      <c r="G387" s="276"/>
      <c r="H387" s="279">
        <v>148.33600000000001</v>
      </c>
      <c r="I387" s="280"/>
      <c r="J387" s="276"/>
      <c r="K387" s="276"/>
      <c r="L387" s="281"/>
      <c r="M387" s="282"/>
      <c r="N387" s="283"/>
      <c r="O387" s="283"/>
      <c r="P387" s="283"/>
      <c r="Q387" s="283"/>
      <c r="R387" s="283"/>
      <c r="S387" s="283"/>
      <c r="T387" s="28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5" t="s">
        <v>170</v>
      </c>
      <c r="AU387" s="285" t="s">
        <v>88</v>
      </c>
      <c r="AV387" s="15" t="s">
        <v>177</v>
      </c>
      <c r="AW387" s="15" t="s">
        <v>31</v>
      </c>
      <c r="AX387" s="15" t="s">
        <v>76</v>
      </c>
      <c r="AY387" s="285" t="s">
        <v>162</v>
      </c>
    </row>
    <row r="388" s="13" customFormat="1">
      <c r="A388" s="13"/>
      <c r="B388" s="252"/>
      <c r="C388" s="253"/>
      <c r="D388" s="254" t="s">
        <v>170</v>
      </c>
      <c r="E388" s="255" t="s">
        <v>1</v>
      </c>
      <c r="F388" s="256" t="s">
        <v>593</v>
      </c>
      <c r="G388" s="253"/>
      <c r="H388" s="257">
        <v>-10.125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170</v>
      </c>
      <c r="AU388" s="263" t="s">
        <v>88</v>
      </c>
      <c r="AV388" s="13" t="s">
        <v>88</v>
      </c>
      <c r="AW388" s="13" t="s">
        <v>31</v>
      </c>
      <c r="AX388" s="13" t="s">
        <v>76</v>
      </c>
      <c r="AY388" s="263" t="s">
        <v>162</v>
      </c>
    </row>
    <row r="389" s="13" customFormat="1">
      <c r="A389" s="13"/>
      <c r="B389" s="252"/>
      <c r="C389" s="253"/>
      <c r="D389" s="254" t="s">
        <v>170</v>
      </c>
      <c r="E389" s="255" t="s">
        <v>1</v>
      </c>
      <c r="F389" s="256" t="s">
        <v>611</v>
      </c>
      <c r="G389" s="253"/>
      <c r="H389" s="257">
        <v>-4.3879999999999999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170</v>
      </c>
      <c r="AU389" s="263" t="s">
        <v>88</v>
      </c>
      <c r="AV389" s="13" t="s">
        <v>88</v>
      </c>
      <c r="AW389" s="13" t="s">
        <v>31</v>
      </c>
      <c r="AX389" s="13" t="s">
        <v>76</v>
      </c>
      <c r="AY389" s="263" t="s">
        <v>162</v>
      </c>
    </row>
    <row r="390" s="15" customFormat="1">
      <c r="A390" s="15"/>
      <c r="B390" s="275"/>
      <c r="C390" s="276"/>
      <c r="D390" s="254" t="s">
        <v>170</v>
      </c>
      <c r="E390" s="277" t="s">
        <v>1</v>
      </c>
      <c r="F390" s="278" t="s">
        <v>218</v>
      </c>
      <c r="G390" s="276"/>
      <c r="H390" s="279">
        <v>-14.513</v>
      </c>
      <c r="I390" s="280"/>
      <c r="J390" s="276"/>
      <c r="K390" s="276"/>
      <c r="L390" s="281"/>
      <c r="M390" s="282"/>
      <c r="N390" s="283"/>
      <c r="O390" s="283"/>
      <c r="P390" s="283"/>
      <c r="Q390" s="283"/>
      <c r="R390" s="283"/>
      <c r="S390" s="283"/>
      <c r="T390" s="28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5" t="s">
        <v>170</v>
      </c>
      <c r="AU390" s="285" t="s">
        <v>88</v>
      </c>
      <c r="AV390" s="15" t="s">
        <v>177</v>
      </c>
      <c r="AW390" s="15" t="s">
        <v>31</v>
      </c>
      <c r="AX390" s="15" t="s">
        <v>76</v>
      </c>
      <c r="AY390" s="285" t="s">
        <v>162</v>
      </c>
    </row>
    <row r="391" s="13" customFormat="1">
      <c r="A391" s="13"/>
      <c r="B391" s="252"/>
      <c r="C391" s="253"/>
      <c r="D391" s="254" t="s">
        <v>170</v>
      </c>
      <c r="E391" s="255" t="s">
        <v>1</v>
      </c>
      <c r="F391" s="256" t="s">
        <v>625</v>
      </c>
      <c r="G391" s="253"/>
      <c r="H391" s="257">
        <v>1.1770000000000001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3" t="s">
        <v>170</v>
      </c>
      <c r="AU391" s="263" t="s">
        <v>88</v>
      </c>
      <c r="AV391" s="13" t="s">
        <v>88</v>
      </c>
      <c r="AW391" s="13" t="s">
        <v>31</v>
      </c>
      <c r="AX391" s="13" t="s">
        <v>76</v>
      </c>
      <c r="AY391" s="263" t="s">
        <v>162</v>
      </c>
    </row>
    <row r="392" s="14" customFormat="1">
      <c r="A392" s="14"/>
      <c r="B392" s="264"/>
      <c r="C392" s="265"/>
      <c r="D392" s="254" t="s">
        <v>170</v>
      </c>
      <c r="E392" s="266" t="s">
        <v>1</v>
      </c>
      <c r="F392" s="267" t="s">
        <v>173</v>
      </c>
      <c r="G392" s="265"/>
      <c r="H392" s="268">
        <v>135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4" t="s">
        <v>170</v>
      </c>
      <c r="AU392" s="274" t="s">
        <v>88</v>
      </c>
      <c r="AV392" s="14" t="s">
        <v>168</v>
      </c>
      <c r="AW392" s="14" t="s">
        <v>31</v>
      </c>
      <c r="AX392" s="14" t="s">
        <v>83</v>
      </c>
      <c r="AY392" s="274" t="s">
        <v>162</v>
      </c>
    </row>
    <row r="393" s="2" customFormat="1" ht="24.15" customHeight="1">
      <c r="A393" s="39"/>
      <c r="B393" s="40"/>
      <c r="C393" s="238" t="s">
        <v>626</v>
      </c>
      <c r="D393" s="238" t="s">
        <v>164</v>
      </c>
      <c r="E393" s="239" t="s">
        <v>627</v>
      </c>
      <c r="F393" s="240" t="s">
        <v>628</v>
      </c>
      <c r="G393" s="241" t="s">
        <v>167</v>
      </c>
      <c r="H393" s="242">
        <v>8.0999999999999996</v>
      </c>
      <c r="I393" s="243"/>
      <c r="J393" s="244">
        <f>ROUND(I393*H393,2)</f>
        <v>0</v>
      </c>
      <c r="K393" s="245"/>
      <c r="L393" s="45"/>
      <c r="M393" s="246" t="s">
        <v>1</v>
      </c>
      <c r="N393" s="247" t="s">
        <v>42</v>
      </c>
      <c r="O393" s="98"/>
      <c r="P393" s="248">
        <f>O393*H393</f>
        <v>0</v>
      </c>
      <c r="Q393" s="248">
        <v>2.2404799999999998</v>
      </c>
      <c r="R393" s="248">
        <f>Q393*H393</f>
        <v>18.147887999999998</v>
      </c>
      <c r="S393" s="248">
        <v>0</v>
      </c>
      <c r="T393" s="24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0" t="s">
        <v>168</v>
      </c>
      <c r="AT393" s="250" t="s">
        <v>164</v>
      </c>
      <c r="AU393" s="250" t="s">
        <v>88</v>
      </c>
      <c r="AY393" s="18" t="s">
        <v>162</v>
      </c>
      <c r="BE393" s="251">
        <f>IF(N393="základná",J393,0)</f>
        <v>0</v>
      </c>
      <c r="BF393" s="251">
        <f>IF(N393="znížená",J393,0)</f>
        <v>0</v>
      </c>
      <c r="BG393" s="251">
        <f>IF(N393="zákl. prenesená",J393,0)</f>
        <v>0</v>
      </c>
      <c r="BH393" s="251">
        <f>IF(N393="zníž. prenesená",J393,0)</f>
        <v>0</v>
      </c>
      <c r="BI393" s="251">
        <f>IF(N393="nulová",J393,0)</f>
        <v>0</v>
      </c>
      <c r="BJ393" s="18" t="s">
        <v>88</v>
      </c>
      <c r="BK393" s="251">
        <f>ROUND(I393*H393,2)</f>
        <v>0</v>
      </c>
      <c r="BL393" s="18" t="s">
        <v>168</v>
      </c>
      <c r="BM393" s="250" t="s">
        <v>629</v>
      </c>
    </row>
    <row r="394" s="13" customFormat="1">
      <c r="A394" s="13"/>
      <c r="B394" s="252"/>
      <c r="C394" s="253"/>
      <c r="D394" s="254" t="s">
        <v>170</v>
      </c>
      <c r="E394" s="255" t="s">
        <v>1</v>
      </c>
      <c r="F394" s="256" t="s">
        <v>630</v>
      </c>
      <c r="G394" s="253"/>
      <c r="H394" s="257">
        <v>8.0999999999999996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170</v>
      </c>
      <c r="AU394" s="263" t="s">
        <v>88</v>
      </c>
      <c r="AV394" s="13" t="s">
        <v>88</v>
      </c>
      <c r="AW394" s="13" t="s">
        <v>31</v>
      </c>
      <c r="AX394" s="13" t="s">
        <v>83</v>
      </c>
      <c r="AY394" s="263" t="s">
        <v>162</v>
      </c>
    </row>
    <row r="395" s="2" customFormat="1" ht="37.8" customHeight="1">
      <c r="A395" s="39"/>
      <c r="B395" s="40"/>
      <c r="C395" s="238" t="s">
        <v>631</v>
      </c>
      <c r="D395" s="238" t="s">
        <v>164</v>
      </c>
      <c r="E395" s="239" t="s">
        <v>632</v>
      </c>
      <c r="F395" s="240" t="s">
        <v>633</v>
      </c>
      <c r="G395" s="241" t="s">
        <v>248</v>
      </c>
      <c r="H395" s="242">
        <v>100.8</v>
      </c>
      <c r="I395" s="243"/>
      <c r="J395" s="244">
        <f>ROUND(I395*H395,2)</f>
        <v>0</v>
      </c>
      <c r="K395" s="245"/>
      <c r="L395" s="45"/>
      <c r="M395" s="246" t="s">
        <v>1</v>
      </c>
      <c r="N395" s="247" t="s">
        <v>42</v>
      </c>
      <c r="O395" s="98"/>
      <c r="P395" s="248">
        <f>O395*H395</f>
        <v>0</v>
      </c>
      <c r="Q395" s="248">
        <v>0.0062700000000000004</v>
      </c>
      <c r="R395" s="248">
        <f>Q395*H395</f>
        <v>0.63201600000000002</v>
      </c>
      <c r="S395" s="248">
        <v>0</v>
      </c>
      <c r="T395" s="24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0" t="s">
        <v>168</v>
      </c>
      <c r="AT395" s="250" t="s">
        <v>164</v>
      </c>
      <c r="AU395" s="250" t="s">
        <v>88</v>
      </c>
      <c r="AY395" s="18" t="s">
        <v>162</v>
      </c>
      <c r="BE395" s="251">
        <f>IF(N395="základná",J395,0)</f>
        <v>0</v>
      </c>
      <c r="BF395" s="251">
        <f>IF(N395="znížená",J395,0)</f>
        <v>0</v>
      </c>
      <c r="BG395" s="251">
        <f>IF(N395="zákl. prenesená",J395,0)</f>
        <v>0</v>
      </c>
      <c r="BH395" s="251">
        <f>IF(N395="zníž. prenesená",J395,0)</f>
        <v>0</v>
      </c>
      <c r="BI395" s="251">
        <f>IF(N395="nulová",J395,0)</f>
        <v>0</v>
      </c>
      <c r="BJ395" s="18" t="s">
        <v>88</v>
      </c>
      <c r="BK395" s="251">
        <f>ROUND(I395*H395,2)</f>
        <v>0</v>
      </c>
      <c r="BL395" s="18" t="s">
        <v>168</v>
      </c>
      <c r="BM395" s="250" t="s">
        <v>634</v>
      </c>
    </row>
    <row r="396" s="13" customFormat="1">
      <c r="A396" s="13"/>
      <c r="B396" s="252"/>
      <c r="C396" s="253"/>
      <c r="D396" s="254" t="s">
        <v>170</v>
      </c>
      <c r="E396" s="255" t="s">
        <v>1</v>
      </c>
      <c r="F396" s="256" t="s">
        <v>635</v>
      </c>
      <c r="G396" s="253"/>
      <c r="H396" s="257">
        <v>100.8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170</v>
      </c>
      <c r="AU396" s="263" t="s">
        <v>88</v>
      </c>
      <c r="AV396" s="13" t="s">
        <v>88</v>
      </c>
      <c r="AW396" s="13" t="s">
        <v>31</v>
      </c>
      <c r="AX396" s="13" t="s">
        <v>83</v>
      </c>
      <c r="AY396" s="263" t="s">
        <v>162</v>
      </c>
    </row>
    <row r="397" s="2" customFormat="1" ht="21.75" customHeight="1">
      <c r="A397" s="39"/>
      <c r="B397" s="40"/>
      <c r="C397" s="238" t="s">
        <v>636</v>
      </c>
      <c r="D397" s="238" t="s">
        <v>164</v>
      </c>
      <c r="E397" s="239" t="s">
        <v>637</v>
      </c>
      <c r="F397" s="240" t="s">
        <v>638</v>
      </c>
      <c r="G397" s="241" t="s">
        <v>167</v>
      </c>
      <c r="H397" s="242">
        <v>6.5999999999999996</v>
      </c>
      <c r="I397" s="243"/>
      <c r="J397" s="244">
        <f>ROUND(I397*H397,2)</f>
        <v>0</v>
      </c>
      <c r="K397" s="245"/>
      <c r="L397" s="45"/>
      <c r="M397" s="246" t="s">
        <v>1</v>
      </c>
      <c r="N397" s="247" t="s">
        <v>42</v>
      </c>
      <c r="O397" s="98"/>
      <c r="P397" s="248">
        <f>O397*H397</f>
        <v>0</v>
      </c>
      <c r="Q397" s="248">
        <v>1.837</v>
      </c>
      <c r="R397" s="248">
        <f>Q397*H397</f>
        <v>12.124199999999998</v>
      </c>
      <c r="S397" s="248">
        <v>0</v>
      </c>
      <c r="T397" s="24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0" t="s">
        <v>168</v>
      </c>
      <c r="AT397" s="250" t="s">
        <v>164</v>
      </c>
      <c r="AU397" s="250" t="s">
        <v>88</v>
      </c>
      <c r="AY397" s="18" t="s">
        <v>162</v>
      </c>
      <c r="BE397" s="251">
        <f>IF(N397="základná",J397,0)</f>
        <v>0</v>
      </c>
      <c r="BF397" s="251">
        <f>IF(N397="znížená",J397,0)</f>
        <v>0</v>
      </c>
      <c r="BG397" s="251">
        <f>IF(N397="zákl. prenesená",J397,0)</f>
        <v>0</v>
      </c>
      <c r="BH397" s="251">
        <f>IF(N397="zníž. prenesená",J397,0)</f>
        <v>0</v>
      </c>
      <c r="BI397" s="251">
        <f>IF(N397="nulová",J397,0)</f>
        <v>0</v>
      </c>
      <c r="BJ397" s="18" t="s">
        <v>88</v>
      </c>
      <c r="BK397" s="251">
        <f>ROUND(I397*H397,2)</f>
        <v>0</v>
      </c>
      <c r="BL397" s="18" t="s">
        <v>168</v>
      </c>
      <c r="BM397" s="250" t="s">
        <v>639</v>
      </c>
    </row>
    <row r="398" s="13" customFormat="1">
      <c r="A398" s="13"/>
      <c r="B398" s="252"/>
      <c r="C398" s="253"/>
      <c r="D398" s="254" t="s">
        <v>170</v>
      </c>
      <c r="E398" s="255" t="s">
        <v>1</v>
      </c>
      <c r="F398" s="256" t="s">
        <v>640</v>
      </c>
      <c r="G398" s="253"/>
      <c r="H398" s="257">
        <v>6.5410000000000004</v>
      </c>
      <c r="I398" s="258"/>
      <c r="J398" s="253"/>
      <c r="K398" s="253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170</v>
      </c>
      <c r="AU398" s="263" t="s">
        <v>88</v>
      </c>
      <c r="AV398" s="13" t="s">
        <v>88</v>
      </c>
      <c r="AW398" s="13" t="s">
        <v>31</v>
      </c>
      <c r="AX398" s="13" t="s">
        <v>76</v>
      </c>
      <c r="AY398" s="263" t="s">
        <v>162</v>
      </c>
    </row>
    <row r="399" s="13" customFormat="1">
      <c r="A399" s="13"/>
      <c r="B399" s="252"/>
      <c r="C399" s="253"/>
      <c r="D399" s="254" t="s">
        <v>170</v>
      </c>
      <c r="E399" s="255" t="s">
        <v>1</v>
      </c>
      <c r="F399" s="256" t="s">
        <v>641</v>
      </c>
      <c r="G399" s="253"/>
      <c r="H399" s="257">
        <v>0.058999999999999997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170</v>
      </c>
      <c r="AU399" s="263" t="s">
        <v>88</v>
      </c>
      <c r="AV399" s="13" t="s">
        <v>88</v>
      </c>
      <c r="AW399" s="13" t="s">
        <v>31</v>
      </c>
      <c r="AX399" s="13" t="s">
        <v>76</v>
      </c>
      <c r="AY399" s="263" t="s">
        <v>162</v>
      </c>
    </row>
    <row r="400" s="14" customFormat="1">
      <c r="A400" s="14"/>
      <c r="B400" s="264"/>
      <c r="C400" s="265"/>
      <c r="D400" s="254" t="s">
        <v>170</v>
      </c>
      <c r="E400" s="266" t="s">
        <v>1</v>
      </c>
      <c r="F400" s="267" t="s">
        <v>642</v>
      </c>
      <c r="G400" s="265"/>
      <c r="H400" s="268">
        <v>6.5999999999999996</v>
      </c>
      <c r="I400" s="269"/>
      <c r="J400" s="265"/>
      <c r="K400" s="265"/>
      <c r="L400" s="270"/>
      <c r="M400" s="271"/>
      <c r="N400" s="272"/>
      <c r="O400" s="272"/>
      <c r="P400" s="272"/>
      <c r="Q400" s="272"/>
      <c r="R400" s="272"/>
      <c r="S400" s="272"/>
      <c r="T400" s="27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4" t="s">
        <v>170</v>
      </c>
      <c r="AU400" s="274" t="s">
        <v>88</v>
      </c>
      <c r="AV400" s="14" t="s">
        <v>168</v>
      </c>
      <c r="AW400" s="14" t="s">
        <v>31</v>
      </c>
      <c r="AX400" s="14" t="s">
        <v>83</v>
      </c>
      <c r="AY400" s="274" t="s">
        <v>162</v>
      </c>
    </row>
    <row r="401" s="2" customFormat="1" ht="16.5" customHeight="1">
      <c r="A401" s="39"/>
      <c r="B401" s="40"/>
      <c r="C401" s="238" t="s">
        <v>643</v>
      </c>
      <c r="D401" s="238" t="s">
        <v>164</v>
      </c>
      <c r="E401" s="239" t="s">
        <v>644</v>
      </c>
      <c r="F401" s="240" t="s">
        <v>645</v>
      </c>
      <c r="G401" s="241" t="s">
        <v>208</v>
      </c>
      <c r="H401" s="242">
        <v>101.09999999999999</v>
      </c>
      <c r="I401" s="243"/>
      <c r="J401" s="244">
        <f>ROUND(I401*H401,2)</f>
        <v>0</v>
      </c>
      <c r="K401" s="245"/>
      <c r="L401" s="45"/>
      <c r="M401" s="246" t="s">
        <v>1</v>
      </c>
      <c r="N401" s="247" t="s">
        <v>42</v>
      </c>
      <c r="O401" s="98"/>
      <c r="P401" s="248">
        <f>O401*H401</f>
        <v>0</v>
      </c>
      <c r="Q401" s="248">
        <v>0</v>
      </c>
      <c r="R401" s="248">
        <f>Q401*H401</f>
        <v>0</v>
      </c>
      <c r="S401" s="248">
        <v>0</v>
      </c>
      <c r="T401" s="24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0" t="s">
        <v>168</v>
      </c>
      <c r="AT401" s="250" t="s">
        <v>164</v>
      </c>
      <c r="AU401" s="250" t="s">
        <v>88</v>
      </c>
      <c r="AY401" s="18" t="s">
        <v>162</v>
      </c>
      <c r="BE401" s="251">
        <f>IF(N401="základná",J401,0)</f>
        <v>0</v>
      </c>
      <c r="BF401" s="251">
        <f>IF(N401="znížená",J401,0)</f>
        <v>0</v>
      </c>
      <c r="BG401" s="251">
        <f>IF(N401="zákl. prenesená",J401,0)</f>
        <v>0</v>
      </c>
      <c r="BH401" s="251">
        <f>IF(N401="zníž. prenesená",J401,0)</f>
        <v>0</v>
      </c>
      <c r="BI401" s="251">
        <f>IF(N401="nulová",J401,0)</f>
        <v>0</v>
      </c>
      <c r="BJ401" s="18" t="s">
        <v>88</v>
      </c>
      <c r="BK401" s="251">
        <f>ROUND(I401*H401,2)</f>
        <v>0</v>
      </c>
      <c r="BL401" s="18" t="s">
        <v>168</v>
      </c>
      <c r="BM401" s="250" t="s">
        <v>646</v>
      </c>
    </row>
    <row r="402" s="13" customFormat="1">
      <c r="A402" s="13"/>
      <c r="B402" s="252"/>
      <c r="C402" s="253"/>
      <c r="D402" s="254" t="s">
        <v>170</v>
      </c>
      <c r="E402" s="255" t="s">
        <v>1</v>
      </c>
      <c r="F402" s="256" t="s">
        <v>647</v>
      </c>
      <c r="G402" s="253"/>
      <c r="H402" s="257">
        <v>51.939999999999998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170</v>
      </c>
      <c r="AU402" s="263" t="s">
        <v>88</v>
      </c>
      <c r="AV402" s="13" t="s">
        <v>88</v>
      </c>
      <c r="AW402" s="13" t="s">
        <v>31</v>
      </c>
      <c r="AX402" s="13" t="s">
        <v>76</v>
      </c>
      <c r="AY402" s="263" t="s">
        <v>162</v>
      </c>
    </row>
    <row r="403" s="13" customFormat="1">
      <c r="A403" s="13"/>
      <c r="B403" s="252"/>
      <c r="C403" s="253"/>
      <c r="D403" s="254" t="s">
        <v>170</v>
      </c>
      <c r="E403" s="255" t="s">
        <v>1</v>
      </c>
      <c r="F403" s="256" t="s">
        <v>648</v>
      </c>
      <c r="G403" s="253"/>
      <c r="H403" s="257">
        <v>49.100000000000001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3" t="s">
        <v>170</v>
      </c>
      <c r="AU403" s="263" t="s">
        <v>88</v>
      </c>
      <c r="AV403" s="13" t="s">
        <v>88</v>
      </c>
      <c r="AW403" s="13" t="s">
        <v>31</v>
      </c>
      <c r="AX403" s="13" t="s">
        <v>76</v>
      </c>
      <c r="AY403" s="263" t="s">
        <v>162</v>
      </c>
    </row>
    <row r="404" s="15" customFormat="1">
      <c r="A404" s="15"/>
      <c r="B404" s="275"/>
      <c r="C404" s="276"/>
      <c r="D404" s="254" t="s">
        <v>170</v>
      </c>
      <c r="E404" s="277" t="s">
        <v>1</v>
      </c>
      <c r="F404" s="278" t="s">
        <v>218</v>
      </c>
      <c r="G404" s="276"/>
      <c r="H404" s="279">
        <v>101.04000000000001</v>
      </c>
      <c r="I404" s="280"/>
      <c r="J404" s="276"/>
      <c r="K404" s="276"/>
      <c r="L404" s="281"/>
      <c r="M404" s="282"/>
      <c r="N404" s="283"/>
      <c r="O404" s="283"/>
      <c r="P404" s="283"/>
      <c r="Q404" s="283"/>
      <c r="R404" s="283"/>
      <c r="S404" s="283"/>
      <c r="T404" s="28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5" t="s">
        <v>170</v>
      </c>
      <c r="AU404" s="285" t="s">
        <v>88</v>
      </c>
      <c r="AV404" s="15" t="s">
        <v>177</v>
      </c>
      <c r="AW404" s="15" t="s">
        <v>31</v>
      </c>
      <c r="AX404" s="15" t="s">
        <v>76</v>
      </c>
      <c r="AY404" s="285" t="s">
        <v>162</v>
      </c>
    </row>
    <row r="405" s="13" customFormat="1">
      <c r="A405" s="13"/>
      <c r="B405" s="252"/>
      <c r="C405" s="253"/>
      <c r="D405" s="254" t="s">
        <v>170</v>
      </c>
      <c r="E405" s="255" t="s">
        <v>1</v>
      </c>
      <c r="F405" s="256" t="s">
        <v>544</v>
      </c>
      <c r="G405" s="253"/>
      <c r="H405" s="257">
        <v>0.059999999999999998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170</v>
      </c>
      <c r="AU405" s="263" t="s">
        <v>88</v>
      </c>
      <c r="AV405" s="13" t="s">
        <v>88</v>
      </c>
      <c r="AW405" s="13" t="s">
        <v>31</v>
      </c>
      <c r="AX405" s="13" t="s">
        <v>76</v>
      </c>
      <c r="AY405" s="263" t="s">
        <v>162</v>
      </c>
    </row>
    <row r="406" s="14" customFormat="1">
      <c r="A406" s="14"/>
      <c r="B406" s="264"/>
      <c r="C406" s="265"/>
      <c r="D406" s="254" t="s">
        <v>170</v>
      </c>
      <c r="E406" s="266" t="s">
        <v>1</v>
      </c>
      <c r="F406" s="267" t="s">
        <v>173</v>
      </c>
      <c r="G406" s="265"/>
      <c r="H406" s="268">
        <v>101.09999999999999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4" t="s">
        <v>170</v>
      </c>
      <c r="AU406" s="274" t="s">
        <v>88</v>
      </c>
      <c r="AV406" s="14" t="s">
        <v>168</v>
      </c>
      <c r="AW406" s="14" t="s">
        <v>31</v>
      </c>
      <c r="AX406" s="14" t="s">
        <v>83</v>
      </c>
      <c r="AY406" s="274" t="s">
        <v>162</v>
      </c>
    </row>
    <row r="407" s="2" customFormat="1" ht="33" customHeight="1">
      <c r="A407" s="39"/>
      <c r="B407" s="40"/>
      <c r="C407" s="291" t="s">
        <v>649</v>
      </c>
      <c r="D407" s="291" t="s">
        <v>534</v>
      </c>
      <c r="E407" s="292" t="s">
        <v>650</v>
      </c>
      <c r="F407" s="293" t="s">
        <v>651</v>
      </c>
      <c r="G407" s="294" t="s">
        <v>208</v>
      </c>
      <c r="H407" s="295">
        <v>102.09999999999999</v>
      </c>
      <c r="I407" s="296"/>
      <c r="J407" s="297">
        <f>ROUND(I407*H407,2)</f>
        <v>0</v>
      </c>
      <c r="K407" s="298"/>
      <c r="L407" s="299"/>
      <c r="M407" s="300" t="s">
        <v>1</v>
      </c>
      <c r="N407" s="301" t="s">
        <v>42</v>
      </c>
      <c r="O407" s="98"/>
      <c r="P407" s="248">
        <f>O407*H407</f>
        <v>0</v>
      </c>
      <c r="Q407" s="248">
        <v>0.00018000000000000001</v>
      </c>
      <c r="R407" s="248">
        <f>Q407*H407</f>
        <v>0.018377999999999999</v>
      </c>
      <c r="S407" s="248">
        <v>0</v>
      </c>
      <c r="T407" s="24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0" t="s">
        <v>205</v>
      </c>
      <c r="AT407" s="250" t="s">
        <v>534</v>
      </c>
      <c r="AU407" s="250" t="s">
        <v>88</v>
      </c>
      <c r="AY407" s="18" t="s">
        <v>162</v>
      </c>
      <c r="BE407" s="251">
        <f>IF(N407="základná",J407,0)</f>
        <v>0</v>
      </c>
      <c r="BF407" s="251">
        <f>IF(N407="znížená",J407,0)</f>
        <v>0</v>
      </c>
      <c r="BG407" s="251">
        <f>IF(N407="zákl. prenesená",J407,0)</f>
        <v>0</v>
      </c>
      <c r="BH407" s="251">
        <f>IF(N407="zníž. prenesená",J407,0)</f>
        <v>0</v>
      </c>
      <c r="BI407" s="251">
        <f>IF(N407="nulová",J407,0)</f>
        <v>0</v>
      </c>
      <c r="BJ407" s="18" t="s">
        <v>88</v>
      </c>
      <c r="BK407" s="251">
        <f>ROUND(I407*H407,2)</f>
        <v>0</v>
      </c>
      <c r="BL407" s="18" t="s">
        <v>168</v>
      </c>
      <c r="BM407" s="250" t="s">
        <v>652</v>
      </c>
    </row>
    <row r="408" s="13" customFormat="1">
      <c r="A408" s="13"/>
      <c r="B408" s="252"/>
      <c r="C408" s="253"/>
      <c r="D408" s="254" t="s">
        <v>170</v>
      </c>
      <c r="E408" s="255" t="s">
        <v>1</v>
      </c>
      <c r="F408" s="256" t="s">
        <v>653</v>
      </c>
      <c r="G408" s="253"/>
      <c r="H408" s="257">
        <v>102.111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170</v>
      </c>
      <c r="AU408" s="263" t="s">
        <v>88</v>
      </c>
      <c r="AV408" s="13" t="s">
        <v>88</v>
      </c>
      <c r="AW408" s="13" t="s">
        <v>31</v>
      </c>
      <c r="AX408" s="13" t="s">
        <v>76</v>
      </c>
      <c r="AY408" s="263" t="s">
        <v>162</v>
      </c>
    </row>
    <row r="409" s="13" customFormat="1">
      <c r="A409" s="13"/>
      <c r="B409" s="252"/>
      <c r="C409" s="253"/>
      <c r="D409" s="254" t="s">
        <v>170</v>
      </c>
      <c r="E409" s="255" t="s">
        <v>1</v>
      </c>
      <c r="F409" s="256" t="s">
        <v>654</v>
      </c>
      <c r="G409" s="253"/>
      <c r="H409" s="257">
        <v>-0.010999999999999999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170</v>
      </c>
      <c r="AU409" s="263" t="s">
        <v>88</v>
      </c>
      <c r="AV409" s="13" t="s">
        <v>88</v>
      </c>
      <c r="AW409" s="13" t="s">
        <v>31</v>
      </c>
      <c r="AX409" s="13" t="s">
        <v>76</v>
      </c>
      <c r="AY409" s="263" t="s">
        <v>162</v>
      </c>
    </row>
    <row r="410" s="14" customFormat="1">
      <c r="A410" s="14"/>
      <c r="B410" s="264"/>
      <c r="C410" s="265"/>
      <c r="D410" s="254" t="s">
        <v>170</v>
      </c>
      <c r="E410" s="266" t="s">
        <v>1</v>
      </c>
      <c r="F410" s="267" t="s">
        <v>173</v>
      </c>
      <c r="G410" s="265"/>
      <c r="H410" s="268">
        <v>102.09999999999999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4" t="s">
        <v>170</v>
      </c>
      <c r="AU410" s="274" t="s">
        <v>88</v>
      </c>
      <c r="AV410" s="14" t="s">
        <v>168</v>
      </c>
      <c r="AW410" s="14" t="s">
        <v>31</v>
      </c>
      <c r="AX410" s="14" t="s">
        <v>83</v>
      </c>
      <c r="AY410" s="274" t="s">
        <v>162</v>
      </c>
    </row>
    <row r="411" s="2" customFormat="1" ht="24.15" customHeight="1">
      <c r="A411" s="39"/>
      <c r="B411" s="40"/>
      <c r="C411" s="238" t="s">
        <v>655</v>
      </c>
      <c r="D411" s="238" t="s">
        <v>164</v>
      </c>
      <c r="E411" s="239" t="s">
        <v>656</v>
      </c>
      <c r="F411" s="240" t="s">
        <v>657</v>
      </c>
      <c r="G411" s="241" t="s">
        <v>248</v>
      </c>
      <c r="H411" s="242">
        <v>78.700000000000003</v>
      </c>
      <c r="I411" s="243"/>
      <c r="J411" s="244">
        <f>ROUND(I411*H411,2)</f>
        <v>0</v>
      </c>
      <c r="K411" s="245"/>
      <c r="L411" s="45"/>
      <c r="M411" s="246" t="s">
        <v>1</v>
      </c>
      <c r="N411" s="247" t="s">
        <v>42</v>
      </c>
      <c r="O411" s="98"/>
      <c r="P411" s="248">
        <f>O411*H411</f>
        <v>0</v>
      </c>
      <c r="Q411" s="248">
        <v>0.1236</v>
      </c>
      <c r="R411" s="248">
        <f>Q411*H411</f>
        <v>9.7273200000000006</v>
      </c>
      <c r="S411" s="248">
        <v>0</v>
      </c>
      <c r="T411" s="24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0" t="s">
        <v>168</v>
      </c>
      <c r="AT411" s="250" t="s">
        <v>164</v>
      </c>
      <c r="AU411" s="250" t="s">
        <v>88</v>
      </c>
      <c r="AY411" s="18" t="s">
        <v>162</v>
      </c>
      <c r="BE411" s="251">
        <f>IF(N411="základná",J411,0)</f>
        <v>0</v>
      </c>
      <c r="BF411" s="251">
        <f>IF(N411="znížená",J411,0)</f>
        <v>0</v>
      </c>
      <c r="BG411" s="251">
        <f>IF(N411="zákl. prenesená",J411,0)</f>
        <v>0</v>
      </c>
      <c r="BH411" s="251">
        <f>IF(N411="zníž. prenesená",J411,0)</f>
        <v>0</v>
      </c>
      <c r="BI411" s="251">
        <f>IF(N411="nulová",J411,0)</f>
        <v>0</v>
      </c>
      <c r="BJ411" s="18" t="s">
        <v>88</v>
      </c>
      <c r="BK411" s="251">
        <f>ROUND(I411*H411,2)</f>
        <v>0</v>
      </c>
      <c r="BL411" s="18" t="s">
        <v>168</v>
      </c>
      <c r="BM411" s="250" t="s">
        <v>658</v>
      </c>
    </row>
    <row r="412" s="13" customFormat="1">
      <c r="A412" s="13"/>
      <c r="B412" s="252"/>
      <c r="C412" s="253"/>
      <c r="D412" s="254" t="s">
        <v>170</v>
      </c>
      <c r="E412" s="255" t="s">
        <v>1</v>
      </c>
      <c r="F412" s="256" t="s">
        <v>659</v>
      </c>
      <c r="G412" s="253"/>
      <c r="H412" s="257">
        <v>6.5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170</v>
      </c>
      <c r="AU412" s="263" t="s">
        <v>88</v>
      </c>
      <c r="AV412" s="13" t="s">
        <v>88</v>
      </c>
      <c r="AW412" s="13" t="s">
        <v>31</v>
      </c>
      <c r="AX412" s="13" t="s">
        <v>76</v>
      </c>
      <c r="AY412" s="263" t="s">
        <v>162</v>
      </c>
    </row>
    <row r="413" s="13" customFormat="1">
      <c r="A413" s="13"/>
      <c r="B413" s="252"/>
      <c r="C413" s="253"/>
      <c r="D413" s="254" t="s">
        <v>170</v>
      </c>
      <c r="E413" s="255" t="s">
        <v>1</v>
      </c>
      <c r="F413" s="256" t="s">
        <v>660</v>
      </c>
      <c r="G413" s="253"/>
      <c r="H413" s="257">
        <v>31.739999999999998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170</v>
      </c>
      <c r="AU413" s="263" t="s">
        <v>88</v>
      </c>
      <c r="AV413" s="13" t="s">
        <v>88</v>
      </c>
      <c r="AW413" s="13" t="s">
        <v>31</v>
      </c>
      <c r="AX413" s="13" t="s">
        <v>76</v>
      </c>
      <c r="AY413" s="263" t="s">
        <v>162</v>
      </c>
    </row>
    <row r="414" s="13" customFormat="1">
      <c r="A414" s="13"/>
      <c r="B414" s="252"/>
      <c r="C414" s="253"/>
      <c r="D414" s="254" t="s">
        <v>170</v>
      </c>
      <c r="E414" s="255" t="s">
        <v>1</v>
      </c>
      <c r="F414" s="256" t="s">
        <v>661</v>
      </c>
      <c r="G414" s="253"/>
      <c r="H414" s="257">
        <v>5.0300000000000002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170</v>
      </c>
      <c r="AU414" s="263" t="s">
        <v>88</v>
      </c>
      <c r="AV414" s="13" t="s">
        <v>88</v>
      </c>
      <c r="AW414" s="13" t="s">
        <v>31</v>
      </c>
      <c r="AX414" s="13" t="s">
        <v>76</v>
      </c>
      <c r="AY414" s="263" t="s">
        <v>162</v>
      </c>
    </row>
    <row r="415" s="13" customFormat="1">
      <c r="A415" s="13"/>
      <c r="B415" s="252"/>
      <c r="C415" s="253"/>
      <c r="D415" s="254" t="s">
        <v>170</v>
      </c>
      <c r="E415" s="255" t="s">
        <v>1</v>
      </c>
      <c r="F415" s="256" t="s">
        <v>662</v>
      </c>
      <c r="G415" s="253"/>
      <c r="H415" s="257">
        <v>35.450000000000003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3" t="s">
        <v>170</v>
      </c>
      <c r="AU415" s="263" t="s">
        <v>88</v>
      </c>
      <c r="AV415" s="13" t="s">
        <v>88</v>
      </c>
      <c r="AW415" s="13" t="s">
        <v>31</v>
      </c>
      <c r="AX415" s="13" t="s">
        <v>76</v>
      </c>
      <c r="AY415" s="263" t="s">
        <v>162</v>
      </c>
    </row>
    <row r="416" s="15" customFormat="1">
      <c r="A416" s="15"/>
      <c r="B416" s="275"/>
      <c r="C416" s="276"/>
      <c r="D416" s="254" t="s">
        <v>170</v>
      </c>
      <c r="E416" s="277" t="s">
        <v>1</v>
      </c>
      <c r="F416" s="278" t="s">
        <v>218</v>
      </c>
      <c r="G416" s="276"/>
      <c r="H416" s="279">
        <v>78.719999999999999</v>
      </c>
      <c r="I416" s="280"/>
      <c r="J416" s="276"/>
      <c r="K416" s="276"/>
      <c r="L416" s="281"/>
      <c r="M416" s="282"/>
      <c r="N416" s="283"/>
      <c r="O416" s="283"/>
      <c r="P416" s="283"/>
      <c r="Q416" s="283"/>
      <c r="R416" s="283"/>
      <c r="S416" s="283"/>
      <c r="T416" s="28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5" t="s">
        <v>170</v>
      </c>
      <c r="AU416" s="285" t="s">
        <v>88</v>
      </c>
      <c r="AV416" s="15" t="s">
        <v>177</v>
      </c>
      <c r="AW416" s="15" t="s">
        <v>31</v>
      </c>
      <c r="AX416" s="15" t="s">
        <v>76</v>
      </c>
      <c r="AY416" s="285" t="s">
        <v>162</v>
      </c>
    </row>
    <row r="417" s="13" customFormat="1">
      <c r="A417" s="13"/>
      <c r="B417" s="252"/>
      <c r="C417" s="253"/>
      <c r="D417" s="254" t="s">
        <v>170</v>
      </c>
      <c r="E417" s="255" t="s">
        <v>1</v>
      </c>
      <c r="F417" s="256" t="s">
        <v>663</v>
      </c>
      <c r="G417" s="253"/>
      <c r="H417" s="257">
        <v>-0.02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170</v>
      </c>
      <c r="AU417" s="263" t="s">
        <v>88</v>
      </c>
      <c r="AV417" s="13" t="s">
        <v>88</v>
      </c>
      <c r="AW417" s="13" t="s">
        <v>31</v>
      </c>
      <c r="AX417" s="13" t="s">
        <v>76</v>
      </c>
      <c r="AY417" s="263" t="s">
        <v>162</v>
      </c>
    </row>
    <row r="418" s="14" customFormat="1">
      <c r="A418" s="14"/>
      <c r="B418" s="264"/>
      <c r="C418" s="265"/>
      <c r="D418" s="254" t="s">
        <v>170</v>
      </c>
      <c r="E418" s="266" t="s">
        <v>1</v>
      </c>
      <c r="F418" s="267" t="s">
        <v>173</v>
      </c>
      <c r="G418" s="265"/>
      <c r="H418" s="268">
        <v>78.700000000000003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4" t="s">
        <v>170</v>
      </c>
      <c r="AU418" s="274" t="s">
        <v>88</v>
      </c>
      <c r="AV418" s="14" t="s">
        <v>168</v>
      </c>
      <c r="AW418" s="14" t="s">
        <v>31</v>
      </c>
      <c r="AX418" s="14" t="s">
        <v>83</v>
      </c>
      <c r="AY418" s="274" t="s">
        <v>162</v>
      </c>
    </row>
    <row r="419" s="2" customFormat="1" ht="24.15" customHeight="1">
      <c r="A419" s="39"/>
      <c r="B419" s="40"/>
      <c r="C419" s="238" t="s">
        <v>664</v>
      </c>
      <c r="D419" s="238" t="s">
        <v>164</v>
      </c>
      <c r="E419" s="239" t="s">
        <v>665</v>
      </c>
      <c r="F419" s="240" t="s">
        <v>666</v>
      </c>
      <c r="G419" s="241" t="s">
        <v>248</v>
      </c>
      <c r="H419" s="242">
        <v>2</v>
      </c>
      <c r="I419" s="243"/>
      <c r="J419" s="244">
        <f>ROUND(I419*H419,2)</f>
        <v>0</v>
      </c>
      <c r="K419" s="245"/>
      <c r="L419" s="45"/>
      <c r="M419" s="246" t="s">
        <v>1</v>
      </c>
      <c r="N419" s="247" t="s">
        <v>42</v>
      </c>
      <c r="O419" s="98"/>
      <c r="P419" s="248">
        <f>O419*H419</f>
        <v>0</v>
      </c>
      <c r="Q419" s="248">
        <v>0.13389999999999999</v>
      </c>
      <c r="R419" s="248">
        <f>Q419*H419</f>
        <v>0.26779999999999998</v>
      </c>
      <c r="S419" s="248">
        <v>0</v>
      </c>
      <c r="T419" s="24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0" t="s">
        <v>168</v>
      </c>
      <c r="AT419" s="250" t="s">
        <v>164</v>
      </c>
      <c r="AU419" s="250" t="s">
        <v>88</v>
      </c>
      <c r="AY419" s="18" t="s">
        <v>162</v>
      </c>
      <c r="BE419" s="251">
        <f>IF(N419="základná",J419,0)</f>
        <v>0</v>
      </c>
      <c r="BF419" s="251">
        <f>IF(N419="znížená",J419,0)</f>
        <v>0</v>
      </c>
      <c r="BG419" s="251">
        <f>IF(N419="zákl. prenesená",J419,0)</f>
        <v>0</v>
      </c>
      <c r="BH419" s="251">
        <f>IF(N419="zníž. prenesená",J419,0)</f>
        <v>0</v>
      </c>
      <c r="BI419" s="251">
        <f>IF(N419="nulová",J419,0)</f>
        <v>0</v>
      </c>
      <c r="BJ419" s="18" t="s">
        <v>88</v>
      </c>
      <c r="BK419" s="251">
        <f>ROUND(I419*H419,2)</f>
        <v>0</v>
      </c>
      <c r="BL419" s="18" t="s">
        <v>168</v>
      </c>
      <c r="BM419" s="250" t="s">
        <v>667</v>
      </c>
    </row>
    <row r="420" s="13" customFormat="1">
      <c r="A420" s="13"/>
      <c r="B420" s="252"/>
      <c r="C420" s="253"/>
      <c r="D420" s="254" t="s">
        <v>170</v>
      </c>
      <c r="E420" s="255" t="s">
        <v>1</v>
      </c>
      <c r="F420" s="256" t="s">
        <v>668</v>
      </c>
      <c r="G420" s="253"/>
      <c r="H420" s="257">
        <v>1.97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170</v>
      </c>
      <c r="AU420" s="263" t="s">
        <v>88</v>
      </c>
      <c r="AV420" s="13" t="s">
        <v>88</v>
      </c>
      <c r="AW420" s="13" t="s">
        <v>31</v>
      </c>
      <c r="AX420" s="13" t="s">
        <v>76</v>
      </c>
      <c r="AY420" s="263" t="s">
        <v>162</v>
      </c>
    </row>
    <row r="421" s="13" customFormat="1">
      <c r="A421" s="13"/>
      <c r="B421" s="252"/>
      <c r="C421" s="253"/>
      <c r="D421" s="254" t="s">
        <v>170</v>
      </c>
      <c r="E421" s="255" t="s">
        <v>1</v>
      </c>
      <c r="F421" s="256" t="s">
        <v>669</v>
      </c>
      <c r="G421" s="253"/>
      <c r="H421" s="257">
        <v>0.029999999999999999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170</v>
      </c>
      <c r="AU421" s="263" t="s">
        <v>88</v>
      </c>
      <c r="AV421" s="13" t="s">
        <v>88</v>
      </c>
      <c r="AW421" s="13" t="s">
        <v>31</v>
      </c>
      <c r="AX421" s="13" t="s">
        <v>76</v>
      </c>
      <c r="AY421" s="263" t="s">
        <v>162</v>
      </c>
    </row>
    <row r="422" s="14" customFormat="1">
      <c r="A422" s="14"/>
      <c r="B422" s="264"/>
      <c r="C422" s="265"/>
      <c r="D422" s="254" t="s">
        <v>170</v>
      </c>
      <c r="E422" s="266" t="s">
        <v>1</v>
      </c>
      <c r="F422" s="267" t="s">
        <v>670</v>
      </c>
      <c r="G422" s="265"/>
      <c r="H422" s="268">
        <v>2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4" t="s">
        <v>170</v>
      </c>
      <c r="AU422" s="274" t="s">
        <v>88</v>
      </c>
      <c r="AV422" s="14" t="s">
        <v>168</v>
      </c>
      <c r="AW422" s="14" t="s">
        <v>31</v>
      </c>
      <c r="AX422" s="14" t="s">
        <v>83</v>
      </c>
      <c r="AY422" s="274" t="s">
        <v>162</v>
      </c>
    </row>
    <row r="423" s="12" customFormat="1" ht="22.8" customHeight="1">
      <c r="A423" s="12"/>
      <c r="B423" s="222"/>
      <c r="C423" s="223"/>
      <c r="D423" s="224" t="s">
        <v>75</v>
      </c>
      <c r="E423" s="236" t="s">
        <v>186</v>
      </c>
      <c r="F423" s="236" t="s">
        <v>187</v>
      </c>
      <c r="G423" s="223"/>
      <c r="H423" s="223"/>
      <c r="I423" s="226"/>
      <c r="J423" s="237">
        <f>BK423</f>
        <v>0</v>
      </c>
      <c r="K423" s="223"/>
      <c r="L423" s="228"/>
      <c r="M423" s="229"/>
      <c r="N423" s="230"/>
      <c r="O423" s="230"/>
      <c r="P423" s="231">
        <f>SUM(P424:P459)</f>
        <v>0</v>
      </c>
      <c r="Q423" s="230"/>
      <c r="R423" s="231">
        <f>SUM(R424:R459)</f>
        <v>8.9265329999999992</v>
      </c>
      <c r="S423" s="230"/>
      <c r="T423" s="232">
        <f>SUM(T424:T459)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33" t="s">
        <v>83</v>
      </c>
      <c r="AT423" s="234" t="s">
        <v>75</v>
      </c>
      <c r="AU423" s="234" t="s">
        <v>83</v>
      </c>
      <c r="AY423" s="233" t="s">
        <v>162</v>
      </c>
      <c r="BK423" s="235">
        <f>SUM(BK424:BK459)</f>
        <v>0</v>
      </c>
    </row>
    <row r="424" s="2" customFormat="1" ht="33" customHeight="1">
      <c r="A424" s="39"/>
      <c r="B424" s="40"/>
      <c r="C424" s="238" t="s">
        <v>671</v>
      </c>
      <c r="D424" s="238" t="s">
        <v>164</v>
      </c>
      <c r="E424" s="239" t="s">
        <v>672</v>
      </c>
      <c r="F424" s="240" t="s">
        <v>673</v>
      </c>
      <c r="G424" s="241" t="s">
        <v>248</v>
      </c>
      <c r="H424" s="242">
        <v>170</v>
      </c>
      <c r="I424" s="243"/>
      <c r="J424" s="244">
        <f>ROUND(I424*H424,2)</f>
        <v>0</v>
      </c>
      <c r="K424" s="245"/>
      <c r="L424" s="45"/>
      <c r="M424" s="246" t="s">
        <v>1</v>
      </c>
      <c r="N424" s="247" t="s">
        <v>42</v>
      </c>
      <c r="O424" s="98"/>
      <c r="P424" s="248">
        <f>O424*H424</f>
        <v>0</v>
      </c>
      <c r="Q424" s="248">
        <v>0.02572</v>
      </c>
      <c r="R424" s="248">
        <f>Q424*H424</f>
        <v>4.3723999999999998</v>
      </c>
      <c r="S424" s="248">
        <v>0</v>
      </c>
      <c r="T424" s="24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50" t="s">
        <v>168</v>
      </c>
      <c r="AT424" s="250" t="s">
        <v>164</v>
      </c>
      <c r="AU424" s="250" t="s">
        <v>88</v>
      </c>
      <c r="AY424" s="18" t="s">
        <v>162</v>
      </c>
      <c r="BE424" s="251">
        <f>IF(N424="základná",J424,0)</f>
        <v>0</v>
      </c>
      <c r="BF424" s="251">
        <f>IF(N424="znížená",J424,0)</f>
        <v>0</v>
      </c>
      <c r="BG424" s="251">
        <f>IF(N424="zákl. prenesená",J424,0)</f>
        <v>0</v>
      </c>
      <c r="BH424" s="251">
        <f>IF(N424="zníž. prenesená",J424,0)</f>
        <v>0</v>
      </c>
      <c r="BI424" s="251">
        <f>IF(N424="nulová",J424,0)</f>
        <v>0</v>
      </c>
      <c r="BJ424" s="18" t="s">
        <v>88</v>
      </c>
      <c r="BK424" s="251">
        <f>ROUND(I424*H424,2)</f>
        <v>0</v>
      </c>
      <c r="BL424" s="18" t="s">
        <v>168</v>
      </c>
      <c r="BM424" s="250" t="s">
        <v>674</v>
      </c>
    </row>
    <row r="425" s="13" customFormat="1">
      <c r="A425" s="13"/>
      <c r="B425" s="252"/>
      <c r="C425" s="253"/>
      <c r="D425" s="254" t="s">
        <v>170</v>
      </c>
      <c r="E425" s="255" t="s">
        <v>1</v>
      </c>
      <c r="F425" s="256" t="s">
        <v>675</v>
      </c>
      <c r="G425" s="253"/>
      <c r="H425" s="257">
        <v>148.52000000000001</v>
      </c>
      <c r="I425" s="258"/>
      <c r="J425" s="253"/>
      <c r="K425" s="253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170</v>
      </c>
      <c r="AU425" s="263" t="s">
        <v>88</v>
      </c>
      <c r="AV425" s="13" t="s">
        <v>88</v>
      </c>
      <c r="AW425" s="13" t="s">
        <v>31</v>
      </c>
      <c r="AX425" s="13" t="s">
        <v>76</v>
      </c>
      <c r="AY425" s="263" t="s">
        <v>162</v>
      </c>
    </row>
    <row r="426" s="13" customFormat="1">
      <c r="A426" s="13"/>
      <c r="B426" s="252"/>
      <c r="C426" s="253"/>
      <c r="D426" s="254" t="s">
        <v>170</v>
      </c>
      <c r="E426" s="255" t="s">
        <v>1</v>
      </c>
      <c r="F426" s="256" t="s">
        <v>676</v>
      </c>
      <c r="G426" s="253"/>
      <c r="H426" s="257">
        <v>15.808</v>
      </c>
      <c r="I426" s="258"/>
      <c r="J426" s="253"/>
      <c r="K426" s="253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170</v>
      </c>
      <c r="AU426" s="263" t="s">
        <v>88</v>
      </c>
      <c r="AV426" s="13" t="s">
        <v>88</v>
      </c>
      <c r="AW426" s="13" t="s">
        <v>31</v>
      </c>
      <c r="AX426" s="13" t="s">
        <v>76</v>
      </c>
      <c r="AY426" s="263" t="s">
        <v>162</v>
      </c>
    </row>
    <row r="427" s="15" customFormat="1">
      <c r="A427" s="15"/>
      <c r="B427" s="275"/>
      <c r="C427" s="276"/>
      <c r="D427" s="254" t="s">
        <v>170</v>
      </c>
      <c r="E427" s="277" t="s">
        <v>1</v>
      </c>
      <c r="F427" s="278" t="s">
        <v>218</v>
      </c>
      <c r="G427" s="276"/>
      <c r="H427" s="279">
        <v>164.328</v>
      </c>
      <c r="I427" s="280"/>
      <c r="J427" s="276"/>
      <c r="K427" s="276"/>
      <c r="L427" s="281"/>
      <c r="M427" s="282"/>
      <c r="N427" s="283"/>
      <c r="O427" s="283"/>
      <c r="P427" s="283"/>
      <c r="Q427" s="283"/>
      <c r="R427" s="283"/>
      <c r="S427" s="283"/>
      <c r="T427" s="28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5" t="s">
        <v>170</v>
      </c>
      <c r="AU427" s="285" t="s">
        <v>88</v>
      </c>
      <c r="AV427" s="15" t="s">
        <v>177</v>
      </c>
      <c r="AW427" s="15" t="s">
        <v>31</v>
      </c>
      <c r="AX427" s="15" t="s">
        <v>76</v>
      </c>
      <c r="AY427" s="285" t="s">
        <v>162</v>
      </c>
    </row>
    <row r="428" s="13" customFormat="1">
      <c r="A428" s="13"/>
      <c r="B428" s="252"/>
      <c r="C428" s="253"/>
      <c r="D428" s="254" t="s">
        <v>170</v>
      </c>
      <c r="E428" s="255" t="s">
        <v>1</v>
      </c>
      <c r="F428" s="256" t="s">
        <v>677</v>
      </c>
      <c r="G428" s="253"/>
      <c r="H428" s="257">
        <v>5.6719999999999997</v>
      </c>
      <c r="I428" s="258"/>
      <c r="J428" s="253"/>
      <c r="K428" s="253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170</v>
      </c>
      <c r="AU428" s="263" t="s">
        <v>88</v>
      </c>
      <c r="AV428" s="13" t="s">
        <v>88</v>
      </c>
      <c r="AW428" s="13" t="s">
        <v>31</v>
      </c>
      <c r="AX428" s="13" t="s">
        <v>76</v>
      </c>
      <c r="AY428" s="263" t="s">
        <v>162</v>
      </c>
    </row>
    <row r="429" s="14" customFormat="1">
      <c r="A429" s="14"/>
      <c r="B429" s="264"/>
      <c r="C429" s="265"/>
      <c r="D429" s="254" t="s">
        <v>170</v>
      </c>
      <c r="E429" s="266" t="s">
        <v>1</v>
      </c>
      <c r="F429" s="267" t="s">
        <v>173</v>
      </c>
      <c r="G429" s="265"/>
      <c r="H429" s="268">
        <v>170</v>
      </c>
      <c r="I429" s="269"/>
      <c r="J429" s="265"/>
      <c r="K429" s="265"/>
      <c r="L429" s="270"/>
      <c r="M429" s="271"/>
      <c r="N429" s="272"/>
      <c r="O429" s="272"/>
      <c r="P429" s="272"/>
      <c r="Q429" s="272"/>
      <c r="R429" s="272"/>
      <c r="S429" s="272"/>
      <c r="T429" s="27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4" t="s">
        <v>170</v>
      </c>
      <c r="AU429" s="274" t="s">
        <v>88</v>
      </c>
      <c r="AV429" s="14" t="s">
        <v>168</v>
      </c>
      <c r="AW429" s="14" t="s">
        <v>31</v>
      </c>
      <c r="AX429" s="14" t="s">
        <v>83</v>
      </c>
      <c r="AY429" s="274" t="s">
        <v>162</v>
      </c>
    </row>
    <row r="430" s="2" customFormat="1" ht="44.25" customHeight="1">
      <c r="A430" s="39"/>
      <c r="B430" s="40"/>
      <c r="C430" s="238" t="s">
        <v>678</v>
      </c>
      <c r="D430" s="238" t="s">
        <v>164</v>
      </c>
      <c r="E430" s="239" t="s">
        <v>679</v>
      </c>
      <c r="F430" s="240" t="s">
        <v>680</v>
      </c>
      <c r="G430" s="241" t="s">
        <v>248</v>
      </c>
      <c r="H430" s="242">
        <v>170</v>
      </c>
      <c r="I430" s="243"/>
      <c r="J430" s="244">
        <f>ROUND(I430*H430,2)</f>
        <v>0</v>
      </c>
      <c r="K430" s="245"/>
      <c r="L430" s="45"/>
      <c r="M430" s="246" t="s">
        <v>1</v>
      </c>
      <c r="N430" s="247" t="s">
        <v>42</v>
      </c>
      <c r="O430" s="98"/>
      <c r="P430" s="248">
        <f>O430*H430</f>
        <v>0</v>
      </c>
      <c r="Q430" s="248">
        <v>0</v>
      </c>
      <c r="R430" s="248">
        <f>Q430*H430</f>
        <v>0</v>
      </c>
      <c r="S430" s="248">
        <v>0</v>
      </c>
      <c r="T430" s="24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0" t="s">
        <v>168</v>
      </c>
      <c r="AT430" s="250" t="s">
        <v>164</v>
      </c>
      <c r="AU430" s="250" t="s">
        <v>88</v>
      </c>
      <c r="AY430" s="18" t="s">
        <v>162</v>
      </c>
      <c r="BE430" s="251">
        <f>IF(N430="základná",J430,0)</f>
        <v>0</v>
      </c>
      <c r="BF430" s="251">
        <f>IF(N430="znížená",J430,0)</f>
        <v>0</v>
      </c>
      <c r="BG430" s="251">
        <f>IF(N430="zákl. prenesená",J430,0)</f>
        <v>0</v>
      </c>
      <c r="BH430" s="251">
        <f>IF(N430="zníž. prenesená",J430,0)</f>
        <v>0</v>
      </c>
      <c r="BI430" s="251">
        <f>IF(N430="nulová",J430,0)</f>
        <v>0</v>
      </c>
      <c r="BJ430" s="18" t="s">
        <v>88</v>
      </c>
      <c r="BK430" s="251">
        <f>ROUND(I430*H430,2)</f>
        <v>0</v>
      </c>
      <c r="BL430" s="18" t="s">
        <v>168</v>
      </c>
      <c r="BM430" s="250" t="s">
        <v>681</v>
      </c>
    </row>
    <row r="431" s="13" customFormat="1">
      <c r="A431" s="13"/>
      <c r="B431" s="252"/>
      <c r="C431" s="253"/>
      <c r="D431" s="254" t="s">
        <v>170</v>
      </c>
      <c r="E431" s="255" t="s">
        <v>1</v>
      </c>
      <c r="F431" s="256" t="s">
        <v>682</v>
      </c>
      <c r="G431" s="253"/>
      <c r="H431" s="257">
        <v>170</v>
      </c>
      <c r="I431" s="258"/>
      <c r="J431" s="253"/>
      <c r="K431" s="253"/>
      <c r="L431" s="259"/>
      <c r="M431" s="260"/>
      <c r="N431" s="261"/>
      <c r="O431" s="261"/>
      <c r="P431" s="261"/>
      <c r="Q431" s="261"/>
      <c r="R431" s="261"/>
      <c r="S431" s="261"/>
      <c r="T431" s="26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3" t="s">
        <v>170</v>
      </c>
      <c r="AU431" s="263" t="s">
        <v>88</v>
      </c>
      <c r="AV431" s="13" t="s">
        <v>88</v>
      </c>
      <c r="AW431" s="13" t="s">
        <v>31</v>
      </c>
      <c r="AX431" s="13" t="s">
        <v>83</v>
      </c>
      <c r="AY431" s="263" t="s">
        <v>162</v>
      </c>
    </row>
    <row r="432" s="2" customFormat="1" ht="33" customHeight="1">
      <c r="A432" s="39"/>
      <c r="B432" s="40"/>
      <c r="C432" s="238" t="s">
        <v>683</v>
      </c>
      <c r="D432" s="238" t="s">
        <v>164</v>
      </c>
      <c r="E432" s="239" t="s">
        <v>684</v>
      </c>
      <c r="F432" s="240" t="s">
        <v>685</v>
      </c>
      <c r="G432" s="241" t="s">
        <v>248</v>
      </c>
      <c r="H432" s="242">
        <v>170</v>
      </c>
      <c r="I432" s="243"/>
      <c r="J432" s="244">
        <f>ROUND(I432*H432,2)</f>
        <v>0</v>
      </c>
      <c r="K432" s="245"/>
      <c r="L432" s="45"/>
      <c r="M432" s="246" t="s">
        <v>1</v>
      </c>
      <c r="N432" s="247" t="s">
        <v>42</v>
      </c>
      <c r="O432" s="98"/>
      <c r="P432" s="248">
        <f>O432*H432</f>
        <v>0</v>
      </c>
      <c r="Q432" s="248">
        <v>0.02572</v>
      </c>
      <c r="R432" s="248">
        <f>Q432*H432</f>
        <v>4.3723999999999998</v>
      </c>
      <c r="S432" s="248">
        <v>0</v>
      </c>
      <c r="T432" s="24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0" t="s">
        <v>168</v>
      </c>
      <c r="AT432" s="250" t="s">
        <v>164</v>
      </c>
      <c r="AU432" s="250" t="s">
        <v>88</v>
      </c>
      <c r="AY432" s="18" t="s">
        <v>162</v>
      </c>
      <c r="BE432" s="251">
        <f>IF(N432="základná",J432,0)</f>
        <v>0</v>
      </c>
      <c r="BF432" s="251">
        <f>IF(N432="znížená",J432,0)</f>
        <v>0</v>
      </c>
      <c r="BG432" s="251">
        <f>IF(N432="zákl. prenesená",J432,0)</f>
        <v>0</v>
      </c>
      <c r="BH432" s="251">
        <f>IF(N432="zníž. prenesená",J432,0)</f>
        <v>0</v>
      </c>
      <c r="BI432" s="251">
        <f>IF(N432="nulová",J432,0)</f>
        <v>0</v>
      </c>
      <c r="BJ432" s="18" t="s">
        <v>88</v>
      </c>
      <c r="BK432" s="251">
        <f>ROUND(I432*H432,2)</f>
        <v>0</v>
      </c>
      <c r="BL432" s="18" t="s">
        <v>168</v>
      </c>
      <c r="BM432" s="250" t="s">
        <v>686</v>
      </c>
    </row>
    <row r="433" s="2" customFormat="1" ht="24.15" customHeight="1">
      <c r="A433" s="39"/>
      <c r="B433" s="40"/>
      <c r="C433" s="238" t="s">
        <v>687</v>
      </c>
      <c r="D433" s="238" t="s">
        <v>164</v>
      </c>
      <c r="E433" s="239" t="s">
        <v>688</v>
      </c>
      <c r="F433" s="240" t="s">
        <v>689</v>
      </c>
      <c r="G433" s="241" t="s">
        <v>248</v>
      </c>
      <c r="H433" s="242">
        <v>83.5</v>
      </c>
      <c r="I433" s="243"/>
      <c r="J433" s="244">
        <f>ROUND(I433*H433,2)</f>
        <v>0</v>
      </c>
      <c r="K433" s="245"/>
      <c r="L433" s="45"/>
      <c r="M433" s="246" t="s">
        <v>1</v>
      </c>
      <c r="N433" s="247" t="s">
        <v>42</v>
      </c>
      <c r="O433" s="98"/>
      <c r="P433" s="248">
        <f>O433*H433</f>
        <v>0</v>
      </c>
      <c r="Q433" s="248">
        <v>0.0015299999999999999</v>
      </c>
      <c r="R433" s="248">
        <f>Q433*H433</f>
        <v>0.12775499999999998</v>
      </c>
      <c r="S433" s="248">
        <v>0</v>
      </c>
      <c r="T433" s="24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0" t="s">
        <v>168</v>
      </c>
      <c r="AT433" s="250" t="s">
        <v>164</v>
      </c>
      <c r="AU433" s="250" t="s">
        <v>88</v>
      </c>
      <c r="AY433" s="18" t="s">
        <v>162</v>
      </c>
      <c r="BE433" s="251">
        <f>IF(N433="základná",J433,0)</f>
        <v>0</v>
      </c>
      <c r="BF433" s="251">
        <f>IF(N433="znížená",J433,0)</f>
        <v>0</v>
      </c>
      <c r="BG433" s="251">
        <f>IF(N433="zákl. prenesená",J433,0)</f>
        <v>0</v>
      </c>
      <c r="BH433" s="251">
        <f>IF(N433="zníž. prenesená",J433,0)</f>
        <v>0</v>
      </c>
      <c r="BI433" s="251">
        <f>IF(N433="nulová",J433,0)</f>
        <v>0</v>
      </c>
      <c r="BJ433" s="18" t="s">
        <v>88</v>
      </c>
      <c r="BK433" s="251">
        <f>ROUND(I433*H433,2)</f>
        <v>0</v>
      </c>
      <c r="BL433" s="18" t="s">
        <v>168</v>
      </c>
      <c r="BM433" s="250" t="s">
        <v>690</v>
      </c>
    </row>
    <row r="434" s="13" customFormat="1">
      <c r="A434" s="13"/>
      <c r="B434" s="252"/>
      <c r="C434" s="253"/>
      <c r="D434" s="254" t="s">
        <v>170</v>
      </c>
      <c r="E434" s="255" t="s">
        <v>1</v>
      </c>
      <c r="F434" s="256" t="s">
        <v>691</v>
      </c>
      <c r="G434" s="253"/>
      <c r="H434" s="257">
        <v>40.210000000000001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170</v>
      </c>
      <c r="AU434" s="263" t="s">
        <v>88</v>
      </c>
      <c r="AV434" s="13" t="s">
        <v>88</v>
      </c>
      <c r="AW434" s="13" t="s">
        <v>31</v>
      </c>
      <c r="AX434" s="13" t="s">
        <v>76</v>
      </c>
      <c r="AY434" s="263" t="s">
        <v>162</v>
      </c>
    </row>
    <row r="435" s="13" customFormat="1">
      <c r="A435" s="13"/>
      <c r="B435" s="252"/>
      <c r="C435" s="253"/>
      <c r="D435" s="254" t="s">
        <v>170</v>
      </c>
      <c r="E435" s="255" t="s">
        <v>1</v>
      </c>
      <c r="F435" s="256" t="s">
        <v>692</v>
      </c>
      <c r="G435" s="253"/>
      <c r="H435" s="257">
        <v>43.240000000000002</v>
      </c>
      <c r="I435" s="258"/>
      <c r="J435" s="253"/>
      <c r="K435" s="253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170</v>
      </c>
      <c r="AU435" s="263" t="s">
        <v>88</v>
      </c>
      <c r="AV435" s="13" t="s">
        <v>88</v>
      </c>
      <c r="AW435" s="13" t="s">
        <v>31</v>
      </c>
      <c r="AX435" s="13" t="s">
        <v>76</v>
      </c>
      <c r="AY435" s="263" t="s">
        <v>162</v>
      </c>
    </row>
    <row r="436" s="15" customFormat="1">
      <c r="A436" s="15"/>
      <c r="B436" s="275"/>
      <c r="C436" s="276"/>
      <c r="D436" s="254" t="s">
        <v>170</v>
      </c>
      <c r="E436" s="277" t="s">
        <v>1</v>
      </c>
      <c r="F436" s="278" t="s">
        <v>218</v>
      </c>
      <c r="G436" s="276"/>
      <c r="H436" s="279">
        <v>83.450000000000003</v>
      </c>
      <c r="I436" s="280"/>
      <c r="J436" s="276"/>
      <c r="K436" s="276"/>
      <c r="L436" s="281"/>
      <c r="M436" s="282"/>
      <c r="N436" s="283"/>
      <c r="O436" s="283"/>
      <c r="P436" s="283"/>
      <c r="Q436" s="283"/>
      <c r="R436" s="283"/>
      <c r="S436" s="283"/>
      <c r="T436" s="28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5" t="s">
        <v>170</v>
      </c>
      <c r="AU436" s="285" t="s">
        <v>88</v>
      </c>
      <c r="AV436" s="15" t="s">
        <v>177</v>
      </c>
      <c r="AW436" s="15" t="s">
        <v>31</v>
      </c>
      <c r="AX436" s="15" t="s">
        <v>76</v>
      </c>
      <c r="AY436" s="285" t="s">
        <v>162</v>
      </c>
    </row>
    <row r="437" s="13" customFormat="1">
      <c r="A437" s="13"/>
      <c r="B437" s="252"/>
      <c r="C437" s="253"/>
      <c r="D437" s="254" t="s">
        <v>170</v>
      </c>
      <c r="E437" s="255" t="s">
        <v>1</v>
      </c>
      <c r="F437" s="256" t="s">
        <v>219</v>
      </c>
      <c r="G437" s="253"/>
      <c r="H437" s="257">
        <v>0.050000000000000003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170</v>
      </c>
      <c r="AU437" s="263" t="s">
        <v>88</v>
      </c>
      <c r="AV437" s="13" t="s">
        <v>88</v>
      </c>
      <c r="AW437" s="13" t="s">
        <v>31</v>
      </c>
      <c r="AX437" s="13" t="s">
        <v>76</v>
      </c>
      <c r="AY437" s="263" t="s">
        <v>162</v>
      </c>
    </row>
    <row r="438" s="14" customFormat="1">
      <c r="A438" s="14"/>
      <c r="B438" s="264"/>
      <c r="C438" s="265"/>
      <c r="D438" s="254" t="s">
        <v>170</v>
      </c>
      <c r="E438" s="266" t="s">
        <v>1</v>
      </c>
      <c r="F438" s="267" t="s">
        <v>173</v>
      </c>
      <c r="G438" s="265"/>
      <c r="H438" s="268">
        <v>83.5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4" t="s">
        <v>170</v>
      </c>
      <c r="AU438" s="274" t="s">
        <v>88</v>
      </c>
      <c r="AV438" s="14" t="s">
        <v>168</v>
      </c>
      <c r="AW438" s="14" t="s">
        <v>31</v>
      </c>
      <c r="AX438" s="14" t="s">
        <v>83</v>
      </c>
      <c r="AY438" s="274" t="s">
        <v>162</v>
      </c>
    </row>
    <row r="439" s="2" customFormat="1" ht="16.5" customHeight="1">
      <c r="A439" s="39"/>
      <c r="B439" s="40"/>
      <c r="C439" s="238" t="s">
        <v>693</v>
      </c>
      <c r="D439" s="238" t="s">
        <v>164</v>
      </c>
      <c r="E439" s="239" t="s">
        <v>694</v>
      </c>
      <c r="F439" s="240" t="s">
        <v>695</v>
      </c>
      <c r="G439" s="241" t="s">
        <v>248</v>
      </c>
      <c r="H439" s="242">
        <v>139.09999999999999</v>
      </c>
      <c r="I439" s="243"/>
      <c r="J439" s="244">
        <f>ROUND(I439*H439,2)</f>
        <v>0</v>
      </c>
      <c r="K439" s="245"/>
      <c r="L439" s="45"/>
      <c r="M439" s="246" t="s">
        <v>1</v>
      </c>
      <c r="N439" s="247" t="s">
        <v>42</v>
      </c>
      <c r="O439" s="98"/>
      <c r="P439" s="248">
        <f>O439*H439</f>
        <v>0</v>
      </c>
      <c r="Q439" s="248">
        <v>5.0000000000000002E-05</v>
      </c>
      <c r="R439" s="248">
        <f>Q439*H439</f>
        <v>0.0069550000000000002</v>
      </c>
      <c r="S439" s="248">
        <v>0</v>
      </c>
      <c r="T439" s="24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0" t="s">
        <v>168</v>
      </c>
      <c r="AT439" s="250" t="s">
        <v>164</v>
      </c>
      <c r="AU439" s="250" t="s">
        <v>88</v>
      </c>
      <c r="AY439" s="18" t="s">
        <v>162</v>
      </c>
      <c r="BE439" s="251">
        <f>IF(N439="základná",J439,0)</f>
        <v>0</v>
      </c>
      <c r="BF439" s="251">
        <f>IF(N439="znížená",J439,0)</f>
        <v>0</v>
      </c>
      <c r="BG439" s="251">
        <f>IF(N439="zákl. prenesená",J439,0)</f>
        <v>0</v>
      </c>
      <c r="BH439" s="251">
        <f>IF(N439="zníž. prenesená",J439,0)</f>
        <v>0</v>
      </c>
      <c r="BI439" s="251">
        <f>IF(N439="nulová",J439,0)</f>
        <v>0</v>
      </c>
      <c r="BJ439" s="18" t="s">
        <v>88</v>
      </c>
      <c r="BK439" s="251">
        <f>ROUND(I439*H439,2)</f>
        <v>0</v>
      </c>
      <c r="BL439" s="18" t="s">
        <v>168</v>
      </c>
      <c r="BM439" s="250" t="s">
        <v>696</v>
      </c>
    </row>
    <row r="440" s="13" customFormat="1">
      <c r="A440" s="13"/>
      <c r="B440" s="252"/>
      <c r="C440" s="253"/>
      <c r="D440" s="254" t="s">
        <v>170</v>
      </c>
      <c r="E440" s="255" t="s">
        <v>1</v>
      </c>
      <c r="F440" s="256" t="s">
        <v>697</v>
      </c>
      <c r="G440" s="253"/>
      <c r="H440" s="257">
        <v>78.959999999999994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3" t="s">
        <v>170</v>
      </c>
      <c r="AU440" s="263" t="s">
        <v>88</v>
      </c>
      <c r="AV440" s="13" t="s">
        <v>88</v>
      </c>
      <c r="AW440" s="13" t="s">
        <v>31</v>
      </c>
      <c r="AX440" s="13" t="s">
        <v>76</v>
      </c>
      <c r="AY440" s="263" t="s">
        <v>162</v>
      </c>
    </row>
    <row r="441" s="13" customFormat="1">
      <c r="A441" s="13"/>
      <c r="B441" s="252"/>
      <c r="C441" s="253"/>
      <c r="D441" s="254" t="s">
        <v>170</v>
      </c>
      <c r="E441" s="255" t="s">
        <v>1</v>
      </c>
      <c r="F441" s="256" t="s">
        <v>698</v>
      </c>
      <c r="G441" s="253"/>
      <c r="H441" s="257">
        <v>60.159999999999997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170</v>
      </c>
      <c r="AU441" s="263" t="s">
        <v>88</v>
      </c>
      <c r="AV441" s="13" t="s">
        <v>88</v>
      </c>
      <c r="AW441" s="13" t="s">
        <v>31</v>
      </c>
      <c r="AX441" s="13" t="s">
        <v>76</v>
      </c>
      <c r="AY441" s="263" t="s">
        <v>162</v>
      </c>
    </row>
    <row r="442" s="15" customFormat="1">
      <c r="A442" s="15"/>
      <c r="B442" s="275"/>
      <c r="C442" s="276"/>
      <c r="D442" s="254" t="s">
        <v>170</v>
      </c>
      <c r="E442" s="277" t="s">
        <v>1</v>
      </c>
      <c r="F442" s="278" t="s">
        <v>218</v>
      </c>
      <c r="G442" s="276"/>
      <c r="H442" s="279">
        <v>139.12000000000001</v>
      </c>
      <c r="I442" s="280"/>
      <c r="J442" s="276"/>
      <c r="K442" s="276"/>
      <c r="L442" s="281"/>
      <c r="M442" s="282"/>
      <c r="N442" s="283"/>
      <c r="O442" s="283"/>
      <c r="P442" s="283"/>
      <c r="Q442" s="283"/>
      <c r="R442" s="283"/>
      <c r="S442" s="283"/>
      <c r="T442" s="28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5" t="s">
        <v>170</v>
      </c>
      <c r="AU442" s="285" t="s">
        <v>88</v>
      </c>
      <c r="AV442" s="15" t="s">
        <v>177</v>
      </c>
      <c r="AW442" s="15" t="s">
        <v>31</v>
      </c>
      <c r="AX442" s="15" t="s">
        <v>76</v>
      </c>
      <c r="AY442" s="285" t="s">
        <v>162</v>
      </c>
    </row>
    <row r="443" s="13" customFormat="1">
      <c r="A443" s="13"/>
      <c r="B443" s="252"/>
      <c r="C443" s="253"/>
      <c r="D443" s="254" t="s">
        <v>170</v>
      </c>
      <c r="E443" s="255" t="s">
        <v>1</v>
      </c>
      <c r="F443" s="256" t="s">
        <v>663</v>
      </c>
      <c r="G443" s="253"/>
      <c r="H443" s="257">
        <v>-0.02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3" t="s">
        <v>170</v>
      </c>
      <c r="AU443" s="263" t="s">
        <v>88</v>
      </c>
      <c r="AV443" s="13" t="s">
        <v>88</v>
      </c>
      <c r="AW443" s="13" t="s">
        <v>31</v>
      </c>
      <c r="AX443" s="13" t="s">
        <v>76</v>
      </c>
      <c r="AY443" s="263" t="s">
        <v>162</v>
      </c>
    </row>
    <row r="444" s="14" customFormat="1">
      <c r="A444" s="14"/>
      <c r="B444" s="264"/>
      <c r="C444" s="265"/>
      <c r="D444" s="254" t="s">
        <v>170</v>
      </c>
      <c r="E444" s="266" t="s">
        <v>1</v>
      </c>
      <c r="F444" s="267" t="s">
        <v>173</v>
      </c>
      <c r="G444" s="265"/>
      <c r="H444" s="268">
        <v>139.09999999999999</v>
      </c>
      <c r="I444" s="269"/>
      <c r="J444" s="265"/>
      <c r="K444" s="265"/>
      <c r="L444" s="270"/>
      <c r="M444" s="271"/>
      <c r="N444" s="272"/>
      <c r="O444" s="272"/>
      <c r="P444" s="272"/>
      <c r="Q444" s="272"/>
      <c r="R444" s="272"/>
      <c r="S444" s="272"/>
      <c r="T444" s="27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4" t="s">
        <v>170</v>
      </c>
      <c r="AU444" s="274" t="s">
        <v>88</v>
      </c>
      <c r="AV444" s="14" t="s">
        <v>168</v>
      </c>
      <c r="AW444" s="14" t="s">
        <v>31</v>
      </c>
      <c r="AX444" s="14" t="s">
        <v>83</v>
      </c>
      <c r="AY444" s="274" t="s">
        <v>162</v>
      </c>
    </row>
    <row r="445" s="2" customFormat="1" ht="37.8" customHeight="1">
      <c r="A445" s="39"/>
      <c r="B445" s="40"/>
      <c r="C445" s="238" t="s">
        <v>699</v>
      </c>
      <c r="D445" s="238" t="s">
        <v>164</v>
      </c>
      <c r="E445" s="239" t="s">
        <v>700</v>
      </c>
      <c r="F445" s="240" t="s">
        <v>701</v>
      </c>
      <c r="G445" s="241" t="s">
        <v>203</v>
      </c>
      <c r="H445" s="242">
        <v>6</v>
      </c>
      <c r="I445" s="243"/>
      <c r="J445" s="244">
        <f>ROUND(I445*H445,2)</f>
        <v>0</v>
      </c>
      <c r="K445" s="245"/>
      <c r="L445" s="45"/>
      <c r="M445" s="246" t="s">
        <v>1</v>
      </c>
      <c r="N445" s="247" t="s">
        <v>42</v>
      </c>
      <c r="O445" s="98"/>
      <c r="P445" s="248">
        <f>O445*H445</f>
        <v>0</v>
      </c>
      <c r="Q445" s="248">
        <v>0.00014999999999999999</v>
      </c>
      <c r="R445" s="248">
        <f>Q445*H445</f>
        <v>0.00089999999999999998</v>
      </c>
      <c r="S445" s="248">
        <v>0</v>
      </c>
      <c r="T445" s="24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0" t="s">
        <v>168</v>
      </c>
      <c r="AT445" s="250" t="s">
        <v>164</v>
      </c>
      <c r="AU445" s="250" t="s">
        <v>88</v>
      </c>
      <c r="AY445" s="18" t="s">
        <v>162</v>
      </c>
      <c r="BE445" s="251">
        <f>IF(N445="základná",J445,0)</f>
        <v>0</v>
      </c>
      <c r="BF445" s="251">
        <f>IF(N445="znížená",J445,0)</f>
        <v>0</v>
      </c>
      <c r="BG445" s="251">
        <f>IF(N445="zákl. prenesená",J445,0)</f>
        <v>0</v>
      </c>
      <c r="BH445" s="251">
        <f>IF(N445="zníž. prenesená",J445,0)</f>
        <v>0</v>
      </c>
      <c r="BI445" s="251">
        <f>IF(N445="nulová",J445,0)</f>
        <v>0</v>
      </c>
      <c r="BJ445" s="18" t="s">
        <v>88</v>
      </c>
      <c r="BK445" s="251">
        <f>ROUND(I445*H445,2)</f>
        <v>0</v>
      </c>
      <c r="BL445" s="18" t="s">
        <v>168</v>
      </c>
      <c r="BM445" s="250" t="s">
        <v>702</v>
      </c>
    </row>
    <row r="446" s="13" customFormat="1">
      <c r="A446" s="13"/>
      <c r="B446" s="252"/>
      <c r="C446" s="253"/>
      <c r="D446" s="254" t="s">
        <v>170</v>
      </c>
      <c r="E446" s="255" t="s">
        <v>1</v>
      </c>
      <c r="F446" s="256" t="s">
        <v>703</v>
      </c>
      <c r="G446" s="253"/>
      <c r="H446" s="257">
        <v>6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170</v>
      </c>
      <c r="AU446" s="263" t="s">
        <v>88</v>
      </c>
      <c r="AV446" s="13" t="s">
        <v>88</v>
      </c>
      <c r="AW446" s="13" t="s">
        <v>31</v>
      </c>
      <c r="AX446" s="13" t="s">
        <v>83</v>
      </c>
      <c r="AY446" s="263" t="s">
        <v>162</v>
      </c>
    </row>
    <row r="447" s="2" customFormat="1" ht="16.5" customHeight="1">
      <c r="A447" s="39"/>
      <c r="B447" s="40"/>
      <c r="C447" s="291" t="s">
        <v>704</v>
      </c>
      <c r="D447" s="291" t="s">
        <v>534</v>
      </c>
      <c r="E447" s="292" t="s">
        <v>705</v>
      </c>
      <c r="F447" s="293" t="s">
        <v>706</v>
      </c>
      <c r="G447" s="294" t="s">
        <v>203</v>
      </c>
      <c r="H447" s="295">
        <v>6</v>
      </c>
      <c r="I447" s="296"/>
      <c r="J447" s="297">
        <f>ROUND(I447*H447,2)</f>
        <v>0</v>
      </c>
      <c r="K447" s="298"/>
      <c r="L447" s="299"/>
      <c r="M447" s="300" t="s">
        <v>1</v>
      </c>
      <c r="N447" s="301" t="s">
        <v>42</v>
      </c>
      <c r="O447" s="98"/>
      <c r="P447" s="248">
        <f>O447*H447</f>
        <v>0</v>
      </c>
      <c r="Q447" s="248">
        <v>0.0050000000000000001</v>
      </c>
      <c r="R447" s="248">
        <f>Q447*H447</f>
        <v>0.029999999999999999</v>
      </c>
      <c r="S447" s="248">
        <v>0</v>
      </c>
      <c r="T447" s="24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0" t="s">
        <v>205</v>
      </c>
      <c r="AT447" s="250" t="s">
        <v>534</v>
      </c>
      <c r="AU447" s="250" t="s">
        <v>88</v>
      </c>
      <c r="AY447" s="18" t="s">
        <v>162</v>
      </c>
      <c r="BE447" s="251">
        <f>IF(N447="základná",J447,0)</f>
        <v>0</v>
      </c>
      <c r="BF447" s="251">
        <f>IF(N447="znížená",J447,0)</f>
        <v>0</v>
      </c>
      <c r="BG447" s="251">
        <f>IF(N447="zákl. prenesená",J447,0)</f>
        <v>0</v>
      </c>
      <c r="BH447" s="251">
        <f>IF(N447="zníž. prenesená",J447,0)</f>
        <v>0</v>
      </c>
      <c r="BI447" s="251">
        <f>IF(N447="nulová",J447,0)</f>
        <v>0</v>
      </c>
      <c r="BJ447" s="18" t="s">
        <v>88</v>
      </c>
      <c r="BK447" s="251">
        <f>ROUND(I447*H447,2)</f>
        <v>0</v>
      </c>
      <c r="BL447" s="18" t="s">
        <v>168</v>
      </c>
      <c r="BM447" s="250" t="s">
        <v>707</v>
      </c>
    </row>
    <row r="448" s="2" customFormat="1" ht="16.5" customHeight="1">
      <c r="A448" s="39"/>
      <c r="B448" s="40"/>
      <c r="C448" s="238" t="s">
        <v>708</v>
      </c>
      <c r="D448" s="238" t="s">
        <v>164</v>
      </c>
      <c r="E448" s="239" t="s">
        <v>709</v>
      </c>
      <c r="F448" s="240" t="s">
        <v>710</v>
      </c>
      <c r="G448" s="241" t="s">
        <v>208</v>
      </c>
      <c r="H448" s="242">
        <v>45.100000000000001</v>
      </c>
      <c r="I448" s="243"/>
      <c r="J448" s="244">
        <f>ROUND(I448*H448,2)</f>
        <v>0</v>
      </c>
      <c r="K448" s="245"/>
      <c r="L448" s="45"/>
      <c r="M448" s="246" t="s">
        <v>1</v>
      </c>
      <c r="N448" s="247" t="s">
        <v>42</v>
      </c>
      <c r="O448" s="98"/>
      <c r="P448" s="248">
        <f>O448*H448</f>
        <v>0</v>
      </c>
      <c r="Q448" s="248">
        <v>0.00023000000000000001</v>
      </c>
      <c r="R448" s="248">
        <f>Q448*H448</f>
        <v>0.010373</v>
      </c>
      <c r="S448" s="248">
        <v>0</v>
      </c>
      <c r="T448" s="24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0" t="s">
        <v>168</v>
      </c>
      <c r="AT448" s="250" t="s">
        <v>164</v>
      </c>
      <c r="AU448" s="250" t="s">
        <v>88</v>
      </c>
      <c r="AY448" s="18" t="s">
        <v>162</v>
      </c>
      <c r="BE448" s="251">
        <f>IF(N448="základná",J448,0)</f>
        <v>0</v>
      </c>
      <c r="BF448" s="251">
        <f>IF(N448="znížená",J448,0)</f>
        <v>0</v>
      </c>
      <c r="BG448" s="251">
        <f>IF(N448="zákl. prenesená",J448,0)</f>
        <v>0</v>
      </c>
      <c r="BH448" s="251">
        <f>IF(N448="zníž. prenesená",J448,0)</f>
        <v>0</v>
      </c>
      <c r="BI448" s="251">
        <f>IF(N448="nulová",J448,0)</f>
        <v>0</v>
      </c>
      <c r="BJ448" s="18" t="s">
        <v>88</v>
      </c>
      <c r="BK448" s="251">
        <f>ROUND(I448*H448,2)</f>
        <v>0</v>
      </c>
      <c r="BL448" s="18" t="s">
        <v>168</v>
      </c>
      <c r="BM448" s="250" t="s">
        <v>711</v>
      </c>
    </row>
    <row r="449" s="13" customFormat="1">
      <c r="A449" s="13"/>
      <c r="B449" s="252"/>
      <c r="C449" s="253"/>
      <c r="D449" s="254" t="s">
        <v>170</v>
      </c>
      <c r="E449" s="255" t="s">
        <v>1</v>
      </c>
      <c r="F449" s="256" t="s">
        <v>712</v>
      </c>
      <c r="G449" s="253"/>
      <c r="H449" s="257">
        <v>30.5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170</v>
      </c>
      <c r="AU449" s="263" t="s">
        <v>88</v>
      </c>
      <c r="AV449" s="13" t="s">
        <v>88</v>
      </c>
      <c r="AW449" s="13" t="s">
        <v>31</v>
      </c>
      <c r="AX449" s="13" t="s">
        <v>76</v>
      </c>
      <c r="AY449" s="263" t="s">
        <v>162</v>
      </c>
    </row>
    <row r="450" s="13" customFormat="1">
      <c r="A450" s="13"/>
      <c r="B450" s="252"/>
      <c r="C450" s="253"/>
      <c r="D450" s="254" t="s">
        <v>170</v>
      </c>
      <c r="E450" s="255" t="s">
        <v>1</v>
      </c>
      <c r="F450" s="256" t="s">
        <v>713</v>
      </c>
      <c r="G450" s="253"/>
      <c r="H450" s="257">
        <v>14.6</v>
      </c>
      <c r="I450" s="258"/>
      <c r="J450" s="253"/>
      <c r="K450" s="253"/>
      <c r="L450" s="259"/>
      <c r="M450" s="260"/>
      <c r="N450" s="261"/>
      <c r="O450" s="261"/>
      <c r="P450" s="261"/>
      <c r="Q450" s="261"/>
      <c r="R450" s="261"/>
      <c r="S450" s="261"/>
      <c r="T450" s="26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3" t="s">
        <v>170</v>
      </c>
      <c r="AU450" s="263" t="s">
        <v>88</v>
      </c>
      <c r="AV450" s="13" t="s">
        <v>88</v>
      </c>
      <c r="AW450" s="13" t="s">
        <v>31</v>
      </c>
      <c r="AX450" s="13" t="s">
        <v>76</v>
      </c>
      <c r="AY450" s="263" t="s">
        <v>162</v>
      </c>
    </row>
    <row r="451" s="14" customFormat="1">
      <c r="A451" s="14"/>
      <c r="B451" s="264"/>
      <c r="C451" s="265"/>
      <c r="D451" s="254" t="s">
        <v>170</v>
      </c>
      <c r="E451" s="266" t="s">
        <v>1</v>
      </c>
      <c r="F451" s="267" t="s">
        <v>173</v>
      </c>
      <c r="G451" s="265"/>
      <c r="H451" s="268">
        <v>45.100000000000001</v>
      </c>
      <c r="I451" s="269"/>
      <c r="J451" s="265"/>
      <c r="K451" s="265"/>
      <c r="L451" s="270"/>
      <c r="M451" s="271"/>
      <c r="N451" s="272"/>
      <c r="O451" s="272"/>
      <c r="P451" s="272"/>
      <c r="Q451" s="272"/>
      <c r="R451" s="272"/>
      <c r="S451" s="272"/>
      <c r="T451" s="27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4" t="s">
        <v>170</v>
      </c>
      <c r="AU451" s="274" t="s">
        <v>88</v>
      </c>
      <c r="AV451" s="14" t="s">
        <v>168</v>
      </c>
      <c r="AW451" s="14" t="s">
        <v>31</v>
      </c>
      <c r="AX451" s="14" t="s">
        <v>83</v>
      </c>
      <c r="AY451" s="274" t="s">
        <v>162</v>
      </c>
    </row>
    <row r="452" s="2" customFormat="1" ht="16.5" customHeight="1">
      <c r="A452" s="39"/>
      <c r="B452" s="40"/>
      <c r="C452" s="238" t="s">
        <v>714</v>
      </c>
      <c r="D452" s="238" t="s">
        <v>164</v>
      </c>
      <c r="E452" s="239" t="s">
        <v>715</v>
      </c>
      <c r="F452" s="240" t="s">
        <v>716</v>
      </c>
      <c r="G452" s="241" t="s">
        <v>208</v>
      </c>
      <c r="H452" s="242">
        <v>10</v>
      </c>
      <c r="I452" s="243"/>
      <c r="J452" s="244">
        <f>ROUND(I452*H452,2)</f>
        <v>0</v>
      </c>
      <c r="K452" s="245"/>
      <c r="L452" s="45"/>
      <c r="M452" s="246" t="s">
        <v>1</v>
      </c>
      <c r="N452" s="247" t="s">
        <v>42</v>
      </c>
      <c r="O452" s="98"/>
      <c r="P452" s="248">
        <f>O452*H452</f>
        <v>0</v>
      </c>
      <c r="Q452" s="248">
        <v>0.00025999999999999998</v>
      </c>
      <c r="R452" s="248">
        <f>Q452*H452</f>
        <v>0.0025999999999999999</v>
      </c>
      <c r="S452" s="248">
        <v>0</v>
      </c>
      <c r="T452" s="24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0" t="s">
        <v>168</v>
      </c>
      <c r="AT452" s="250" t="s">
        <v>164</v>
      </c>
      <c r="AU452" s="250" t="s">
        <v>88</v>
      </c>
      <c r="AY452" s="18" t="s">
        <v>162</v>
      </c>
      <c r="BE452" s="251">
        <f>IF(N452="základná",J452,0)</f>
        <v>0</v>
      </c>
      <c r="BF452" s="251">
        <f>IF(N452="znížená",J452,0)</f>
        <v>0</v>
      </c>
      <c r="BG452" s="251">
        <f>IF(N452="zákl. prenesená",J452,0)</f>
        <v>0</v>
      </c>
      <c r="BH452" s="251">
        <f>IF(N452="zníž. prenesená",J452,0)</f>
        <v>0</v>
      </c>
      <c r="BI452" s="251">
        <f>IF(N452="nulová",J452,0)</f>
        <v>0</v>
      </c>
      <c r="BJ452" s="18" t="s">
        <v>88</v>
      </c>
      <c r="BK452" s="251">
        <f>ROUND(I452*H452,2)</f>
        <v>0</v>
      </c>
      <c r="BL452" s="18" t="s">
        <v>168</v>
      </c>
      <c r="BM452" s="250" t="s">
        <v>717</v>
      </c>
    </row>
    <row r="453" s="13" customFormat="1">
      <c r="A453" s="13"/>
      <c r="B453" s="252"/>
      <c r="C453" s="253"/>
      <c r="D453" s="254" t="s">
        <v>170</v>
      </c>
      <c r="E453" s="255" t="s">
        <v>1</v>
      </c>
      <c r="F453" s="256" t="s">
        <v>718</v>
      </c>
      <c r="G453" s="253"/>
      <c r="H453" s="257">
        <v>6.75</v>
      </c>
      <c r="I453" s="258"/>
      <c r="J453" s="253"/>
      <c r="K453" s="253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170</v>
      </c>
      <c r="AU453" s="263" t="s">
        <v>88</v>
      </c>
      <c r="AV453" s="13" t="s">
        <v>88</v>
      </c>
      <c r="AW453" s="13" t="s">
        <v>31</v>
      </c>
      <c r="AX453" s="13" t="s">
        <v>76</v>
      </c>
      <c r="AY453" s="263" t="s">
        <v>162</v>
      </c>
    </row>
    <row r="454" s="13" customFormat="1">
      <c r="A454" s="13"/>
      <c r="B454" s="252"/>
      <c r="C454" s="253"/>
      <c r="D454" s="254" t="s">
        <v>170</v>
      </c>
      <c r="E454" s="255" t="s">
        <v>1</v>
      </c>
      <c r="F454" s="256" t="s">
        <v>719</v>
      </c>
      <c r="G454" s="253"/>
      <c r="H454" s="257">
        <v>3.25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170</v>
      </c>
      <c r="AU454" s="263" t="s">
        <v>88</v>
      </c>
      <c r="AV454" s="13" t="s">
        <v>88</v>
      </c>
      <c r="AW454" s="13" t="s">
        <v>31</v>
      </c>
      <c r="AX454" s="13" t="s">
        <v>76</v>
      </c>
      <c r="AY454" s="263" t="s">
        <v>162</v>
      </c>
    </row>
    <row r="455" s="14" customFormat="1">
      <c r="A455" s="14"/>
      <c r="B455" s="264"/>
      <c r="C455" s="265"/>
      <c r="D455" s="254" t="s">
        <v>170</v>
      </c>
      <c r="E455" s="266" t="s">
        <v>1</v>
      </c>
      <c r="F455" s="267" t="s">
        <v>173</v>
      </c>
      <c r="G455" s="265"/>
      <c r="H455" s="268">
        <v>10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4" t="s">
        <v>170</v>
      </c>
      <c r="AU455" s="274" t="s">
        <v>88</v>
      </c>
      <c r="AV455" s="14" t="s">
        <v>168</v>
      </c>
      <c r="AW455" s="14" t="s">
        <v>31</v>
      </c>
      <c r="AX455" s="14" t="s">
        <v>83</v>
      </c>
      <c r="AY455" s="274" t="s">
        <v>162</v>
      </c>
    </row>
    <row r="456" s="2" customFormat="1" ht="16.5" customHeight="1">
      <c r="A456" s="39"/>
      <c r="B456" s="40"/>
      <c r="C456" s="238" t="s">
        <v>720</v>
      </c>
      <c r="D456" s="238" t="s">
        <v>164</v>
      </c>
      <c r="E456" s="239" t="s">
        <v>721</v>
      </c>
      <c r="F456" s="240" t="s">
        <v>722</v>
      </c>
      <c r="G456" s="241" t="s">
        <v>208</v>
      </c>
      <c r="H456" s="242">
        <v>45</v>
      </c>
      <c r="I456" s="243"/>
      <c r="J456" s="244">
        <f>ROUND(I456*H456,2)</f>
        <v>0</v>
      </c>
      <c r="K456" s="245"/>
      <c r="L456" s="45"/>
      <c r="M456" s="246" t="s">
        <v>1</v>
      </c>
      <c r="N456" s="247" t="s">
        <v>42</v>
      </c>
      <c r="O456" s="98"/>
      <c r="P456" s="248">
        <f>O456*H456</f>
        <v>0</v>
      </c>
      <c r="Q456" s="248">
        <v>6.9999999999999994E-05</v>
      </c>
      <c r="R456" s="248">
        <f>Q456*H456</f>
        <v>0.0031499999999999996</v>
      </c>
      <c r="S456" s="248">
        <v>0</v>
      </c>
      <c r="T456" s="24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0" t="s">
        <v>168</v>
      </c>
      <c r="AT456" s="250" t="s">
        <v>164</v>
      </c>
      <c r="AU456" s="250" t="s">
        <v>88</v>
      </c>
      <c r="AY456" s="18" t="s">
        <v>162</v>
      </c>
      <c r="BE456" s="251">
        <f>IF(N456="základná",J456,0)</f>
        <v>0</v>
      </c>
      <c r="BF456" s="251">
        <f>IF(N456="znížená",J456,0)</f>
        <v>0</v>
      </c>
      <c r="BG456" s="251">
        <f>IF(N456="zákl. prenesená",J456,0)</f>
        <v>0</v>
      </c>
      <c r="BH456" s="251">
        <f>IF(N456="zníž. prenesená",J456,0)</f>
        <v>0</v>
      </c>
      <c r="BI456" s="251">
        <f>IF(N456="nulová",J456,0)</f>
        <v>0</v>
      </c>
      <c r="BJ456" s="18" t="s">
        <v>88</v>
      </c>
      <c r="BK456" s="251">
        <f>ROUND(I456*H456,2)</f>
        <v>0</v>
      </c>
      <c r="BL456" s="18" t="s">
        <v>168</v>
      </c>
      <c r="BM456" s="250" t="s">
        <v>723</v>
      </c>
    </row>
    <row r="457" s="13" customFormat="1">
      <c r="A457" s="13"/>
      <c r="B457" s="252"/>
      <c r="C457" s="253"/>
      <c r="D457" s="254" t="s">
        <v>170</v>
      </c>
      <c r="E457" s="255" t="s">
        <v>1</v>
      </c>
      <c r="F457" s="256" t="s">
        <v>724</v>
      </c>
      <c r="G457" s="253"/>
      <c r="H457" s="257">
        <v>18.399999999999999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170</v>
      </c>
      <c r="AU457" s="263" t="s">
        <v>88</v>
      </c>
      <c r="AV457" s="13" t="s">
        <v>88</v>
      </c>
      <c r="AW457" s="13" t="s">
        <v>31</v>
      </c>
      <c r="AX457" s="13" t="s">
        <v>76</v>
      </c>
      <c r="AY457" s="263" t="s">
        <v>162</v>
      </c>
    </row>
    <row r="458" s="13" customFormat="1">
      <c r="A458" s="13"/>
      <c r="B458" s="252"/>
      <c r="C458" s="253"/>
      <c r="D458" s="254" t="s">
        <v>170</v>
      </c>
      <c r="E458" s="255" t="s">
        <v>1</v>
      </c>
      <c r="F458" s="256" t="s">
        <v>725</v>
      </c>
      <c r="G458" s="253"/>
      <c r="H458" s="257">
        <v>26.600000000000001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170</v>
      </c>
      <c r="AU458" s="263" t="s">
        <v>88</v>
      </c>
      <c r="AV458" s="13" t="s">
        <v>88</v>
      </c>
      <c r="AW458" s="13" t="s">
        <v>31</v>
      </c>
      <c r="AX458" s="13" t="s">
        <v>76</v>
      </c>
      <c r="AY458" s="263" t="s">
        <v>162</v>
      </c>
    </row>
    <row r="459" s="14" customFormat="1">
      <c r="A459" s="14"/>
      <c r="B459" s="264"/>
      <c r="C459" s="265"/>
      <c r="D459" s="254" t="s">
        <v>170</v>
      </c>
      <c r="E459" s="266" t="s">
        <v>1</v>
      </c>
      <c r="F459" s="267" t="s">
        <v>173</v>
      </c>
      <c r="G459" s="265"/>
      <c r="H459" s="268">
        <v>45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4" t="s">
        <v>170</v>
      </c>
      <c r="AU459" s="274" t="s">
        <v>88</v>
      </c>
      <c r="AV459" s="14" t="s">
        <v>168</v>
      </c>
      <c r="AW459" s="14" t="s">
        <v>31</v>
      </c>
      <c r="AX459" s="14" t="s">
        <v>83</v>
      </c>
      <c r="AY459" s="274" t="s">
        <v>162</v>
      </c>
    </row>
    <row r="460" s="12" customFormat="1" ht="22.8" customHeight="1">
      <c r="A460" s="12"/>
      <c r="B460" s="222"/>
      <c r="C460" s="223"/>
      <c r="D460" s="224" t="s">
        <v>75</v>
      </c>
      <c r="E460" s="236" t="s">
        <v>726</v>
      </c>
      <c r="F460" s="236" t="s">
        <v>727</v>
      </c>
      <c r="G460" s="223"/>
      <c r="H460" s="223"/>
      <c r="I460" s="226"/>
      <c r="J460" s="237">
        <f>BK460</f>
        <v>0</v>
      </c>
      <c r="K460" s="223"/>
      <c r="L460" s="228"/>
      <c r="M460" s="229"/>
      <c r="N460" s="230"/>
      <c r="O460" s="230"/>
      <c r="P460" s="231">
        <f>P461</f>
        <v>0</v>
      </c>
      <c r="Q460" s="230"/>
      <c r="R460" s="231">
        <f>R461</f>
        <v>0</v>
      </c>
      <c r="S460" s="230"/>
      <c r="T460" s="23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33" t="s">
        <v>83</v>
      </c>
      <c r="AT460" s="234" t="s">
        <v>75</v>
      </c>
      <c r="AU460" s="234" t="s">
        <v>83</v>
      </c>
      <c r="AY460" s="233" t="s">
        <v>162</v>
      </c>
      <c r="BK460" s="235">
        <f>BK461</f>
        <v>0</v>
      </c>
    </row>
    <row r="461" s="2" customFormat="1" ht="24.15" customHeight="1">
      <c r="A461" s="39"/>
      <c r="B461" s="40"/>
      <c r="C461" s="238" t="s">
        <v>728</v>
      </c>
      <c r="D461" s="238" t="s">
        <v>164</v>
      </c>
      <c r="E461" s="239" t="s">
        <v>729</v>
      </c>
      <c r="F461" s="240" t="s">
        <v>730</v>
      </c>
      <c r="G461" s="241" t="s">
        <v>183</v>
      </c>
      <c r="H461" s="242">
        <v>191.76900000000001</v>
      </c>
      <c r="I461" s="243"/>
      <c r="J461" s="244">
        <f>ROUND(I461*H461,2)</f>
        <v>0</v>
      </c>
      <c r="K461" s="245"/>
      <c r="L461" s="45"/>
      <c r="M461" s="246" t="s">
        <v>1</v>
      </c>
      <c r="N461" s="247" t="s">
        <v>42</v>
      </c>
      <c r="O461" s="98"/>
      <c r="P461" s="248">
        <f>O461*H461</f>
        <v>0</v>
      </c>
      <c r="Q461" s="248">
        <v>0</v>
      </c>
      <c r="R461" s="248">
        <f>Q461*H461</f>
        <v>0</v>
      </c>
      <c r="S461" s="248">
        <v>0</v>
      </c>
      <c r="T461" s="24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0" t="s">
        <v>168</v>
      </c>
      <c r="AT461" s="250" t="s">
        <v>164</v>
      </c>
      <c r="AU461" s="250" t="s">
        <v>88</v>
      </c>
      <c r="AY461" s="18" t="s">
        <v>162</v>
      </c>
      <c r="BE461" s="251">
        <f>IF(N461="základná",J461,0)</f>
        <v>0</v>
      </c>
      <c r="BF461" s="251">
        <f>IF(N461="znížená",J461,0)</f>
        <v>0</v>
      </c>
      <c r="BG461" s="251">
        <f>IF(N461="zákl. prenesená",J461,0)</f>
        <v>0</v>
      </c>
      <c r="BH461" s="251">
        <f>IF(N461="zníž. prenesená",J461,0)</f>
        <v>0</v>
      </c>
      <c r="BI461" s="251">
        <f>IF(N461="nulová",J461,0)</f>
        <v>0</v>
      </c>
      <c r="BJ461" s="18" t="s">
        <v>88</v>
      </c>
      <c r="BK461" s="251">
        <f>ROUND(I461*H461,2)</f>
        <v>0</v>
      </c>
      <c r="BL461" s="18" t="s">
        <v>168</v>
      </c>
      <c r="BM461" s="250" t="s">
        <v>731</v>
      </c>
    </row>
    <row r="462" s="12" customFormat="1" ht="25.92" customHeight="1">
      <c r="A462" s="12"/>
      <c r="B462" s="222"/>
      <c r="C462" s="223"/>
      <c r="D462" s="224" t="s">
        <v>75</v>
      </c>
      <c r="E462" s="225" t="s">
        <v>241</v>
      </c>
      <c r="F462" s="225" t="s">
        <v>242</v>
      </c>
      <c r="G462" s="223"/>
      <c r="H462" s="223"/>
      <c r="I462" s="226"/>
      <c r="J462" s="227">
        <f>BK462</f>
        <v>0</v>
      </c>
      <c r="K462" s="223"/>
      <c r="L462" s="228"/>
      <c r="M462" s="229"/>
      <c r="N462" s="230"/>
      <c r="O462" s="230"/>
      <c r="P462" s="231">
        <f>P463+P486+P523+P527+P613+P621+P630+P639+P689+P701+P726+P732+P745+P774</f>
        <v>0</v>
      </c>
      <c r="Q462" s="230"/>
      <c r="R462" s="231">
        <f>R463+R486+R523+R527+R613+R621+R630+R639+R689+R701+R726+R732+R745+R774</f>
        <v>19.373266599999997</v>
      </c>
      <c r="S462" s="230"/>
      <c r="T462" s="232">
        <f>T463+T486+T523+T527+T613+T621+T630+T639+T689+T701+T726+T732+T745+T774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33" t="s">
        <v>88</v>
      </c>
      <c r="AT462" s="234" t="s">
        <v>75</v>
      </c>
      <c r="AU462" s="234" t="s">
        <v>76</v>
      </c>
      <c r="AY462" s="233" t="s">
        <v>162</v>
      </c>
      <c r="BK462" s="235">
        <f>BK463+BK486+BK523+BK527+BK613+BK621+BK630+BK639+BK689+BK701+BK726+BK732+BK745+BK774</f>
        <v>0</v>
      </c>
    </row>
    <row r="463" s="12" customFormat="1" ht="22.8" customHeight="1">
      <c r="A463" s="12"/>
      <c r="B463" s="222"/>
      <c r="C463" s="223"/>
      <c r="D463" s="224" t="s">
        <v>75</v>
      </c>
      <c r="E463" s="236" t="s">
        <v>732</v>
      </c>
      <c r="F463" s="236" t="s">
        <v>733</v>
      </c>
      <c r="G463" s="223"/>
      <c r="H463" s="223"/>
      <c r="I463" s="226"/>
      <c r="J463" s="237">
        <f>BK463</f>
        <v>0</v>
      </c>
      <c r="K463" s="223"/>
      <c r="L463" s="228"/>
      <c r="M463" s="229"/>
      <c r="N463" s="230"/>
      <c r="O463" s="230"/>
      <c r="P463" s="231">
        <f>SUM(P464:P485)</f>
        <v>0</v>
      </c>
      <c r="Q463" s="230"/>
      <c r="R463" s="231">
        <f>SUM(R464:R485)</f>
        <v>1.300373</v>
      </c>
      <c r="S463" s="230"/>
      <c r="T463" s="232">
        <f>SUM(T464:T485)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33" t="s">
        <v>88</v>
      </c>
      <c r="AT463" s="234" t="s">
        <v>75</v>
      </c>
      <c r="AU463" s="234" t="s">
        <v>83</v>
      </c>
      <c r="AY463" s="233" t="s">
        <v>162</v>
      </c>
      <c r="BK463" s="235">
        <f>SUM(BK464:BK485)</f>
        <v>0</v>
      </c>
    </row>
    <row r="464" s="2" customFormat="1" ht="24.15" customHeight="1">
      <c r="A464" s="39"/>
      <c r="B464" s="40"/>
      <c r="C464" s="238" t="s">
        <v>734</v>
      </c>
      <c r="D464" s="238" t="s">
        <v>164</v>
      </c>
      <c r="E464" s="239" t="s">
        <v>735</v>
      </c>
      <c r="F464" s="240" t="s">
        <v>736</v>
      </c>
      <c r="G464" s="241" t="s">
        <v>248</v>
      </c>
      <c r="H464" s="242">
        <v>54</v>
      </c>
      <c r="I464" s="243"/>
      <c r="J464" s="244">
        <f>ROUND(I464*H464,2)</f>
        <v>0</v>
      </c>
      <c r="K464" s="245"/>
      <c r="L464" s="45"/>
      <c r="M464" s="246" t="s">
        <v>1</v>
      </c>
      <c r="N464" s="247" t="s">
        <v>42</v>
      </c>
      <c r="O464" s="98"/>
      <c r="P464" s="248">
        <f>O464*H464</f>
        <v>0</v>
      </c>
      <c r="Q464" s="248">
        <v>0</v>
      </c>
      <c r="R464" s="248">
        <f>Q464*H464</f>
        <v>0</v>
      </c>
      <c r="S464" s="248">
        <v>0</v>
      </c>
      <c r="T464" s="24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50" t="s">
        <v>249</v>
      </c>
      <c r="AT464" s="250" t="s">
        <v>164</v>
      </c>
      <c r="AU464" s="250" t="s">
        <v>88</v>
      </c>
      <c r="AY464" s="18" t="s">
        <v>162</v>
      </c>
      <c r="BE464" s="251">
        <f>IF(N464="základná",J464,0)</f>
        <v>0</v>
      </c>
      <c r="BF464" s="251">
        <f>IF(N464="znížená",J464,0)</f>
        <v>0</v>
      </c>
      <c r="BG464" s="251">
        <f>IF(N464="zákl. prenesená",J464,0)</f>
        <v>0</v>
      </c>
      <c r="BH464" s="251">
        <f>IF(N464="zníž. prenesená",J464,0)</f>
        <v>0</v>
      </c>
      <c r="BI464" s="251">
        <f>IF(N464="nulová",J464,0)</f>
        <v>0</v>
      </c>
      <c r="BJ464" s="18" t="s">
        <v>88</v>
      </c>
      <c r="BK464" s="251">
        <f>ROUND(I464*H464,2)</f>
        <v>0</v>
      </c>
      <c r="BL464" s="18" t="s">
        <v>249</v>
      </c>
      <c r="BM464" s="250" t="s">
        <v>737</v>
      </c>
    </row>
    <row r="465" s="13" customFormat="1">
      <c r="A465" s="13"/>
      <c r="B465" s="252"/>
      <c r="C465" s="253"/>
      <c r="D465" s="254" t="s">
        <v>170</v>
      </c>
      <c r="E465" s="255" t="s">
        <v>1</v>
      </c>
      <c r="F465" s="256" t="s">
        <v>738</v>
      </c>
      <c r="G465" s="253"/>
      <c r="H465" s="257">
        <v>54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170</v>
      </c>
      <c r="AU465" s="263" t="s">
        <v>88</v>
      </c>
      <c r="AV465" s="13" t="s">
        <v>88</v>
      </c>
      <c r="AW465" s="13" t="s">
        <v>31</v>
      </c>
      <c r="AX465" s="13" t="s">
        <v>83</v>
      </c>
      <c r="AY465" s="263" t="s">
        <v>162</v>
      </c>
    </row>
    <row r="466" s="2" customFormat="1" ht="16.5" customHeight="1">
      <c r="A466" s="39"/>
      <c r="B466" s="40"/>
      <c r="C466" s="291" t="s">
        <v>739</v>
      </c>
      <c r="D466" s="291" t="s">
        <v>534</v>
      </c>
      <c r="E466" s="292" t="s">
        <v>740</v>
      </c>
      <c r="F466" s="293" t="s">
        <v>741</v>
      </c>
      <c r="G466" s="294" t="s">
        <v>183</v>
      </c>
      <c r="H466" s="295">
        <v>0.016</v>
      </c>
      <c r="I466" s="296"/>
      <c r="J466" s="297">
        <f>ROUND(I466*H466,2)</f>
        <v>0</v>
      </c>
      <c r="K466" s="298"/>
      <c r="L466" s="299"/>
      <c r="M466" s="300" t="s">
        <v>1</v>
      </c>
      <c r="N466" s="301" t="s">
        <v>42</v>
      </c>
      <c r="O466" s="98"/>
      <c r="P466" s="248">
        <f>O466*H466</f>
        <v>0</v>
      </c>
      <c r="Q466" s="248">
        <v>1</v>
      </c>
      <c r="R466" s="248">
        <f>Q466*H466</f>
        <v>0.016</v>
      </c>
      <c r="S466" s="248">
        <v>0</v>
      </c>
      <c r="T466" s="24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0" t="s">
        <v>497</v>
      </c>
      <c r="AT466" s="250" t="s">
        <v>534</v>
      </c>
      <c r="AU466" s="250" t="s">
        <v>88</v>
      </c>
      <c r="AY466" s="18" t="s">
        <v>162</v>
      </c>
      <c r="BE466" s="251">
        <f>IF(N466="základná",J466,0)</f>
        <v>0</v>
      </c>
      <c r="BF466" s="251">
        <f>IF(N466="znížená",J466,0)</f>
        <v>0</v>
      </c>
      <c r="BG466" s="251">
        <f>IF(N466="zákl. prenesená",J466,0)</f>
        <v>0</v>
      </c>
      <c r="BH466" s="251">
        <f>IF(N466="zníž. prenesená",J466,0)</f>
        <v>0</v>
      </c>
      <c r="BI466" s="251">
        <f>IF(N466="nulová",J466,0)</f>
        <v>0</v>
      </c>
      <c r="BJ466" s="18" t="s">
        <v>88</v>
      </c>
      <c r="BK466" s="251">
        <f>ROUND(I466*H466,2)</f>
        <v>0</v>
      </c>
      <c r="BL466" s="18" t="s">
        <v>249</v>
      </c>
      <c r="BM466" s="250" t="s">
        <v>742</v>
      </c>
    </row>
    <row r="467" s="13" customFormat="1">
      <c r="A467" s="13"/>
      <c r="B467" s="252"/>
      <c r="C467" s="253"/>
      <c r="D467" s="254" t="s">
        <v>170</v>
      </c>
      <c r="E467" s="255" t="s">
        <v>1</v>
      </c>
      <c r="F467" s="256" t="s">
        <v>743</v>
      </c>
      <c r="G467" s="253"/>
      <c r="H467" s="257">
        <v>0.016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170</v>
      </c>
      <c r="AU467" s="263" t="s">
        <v>88</v>
      </c>
      <c r="AV467" s="13" t="s">
        <v>88</v>
      </c>
      <c r="AW467" s="13" t="s">
        <v>31</v>
      </c>
      <c r="AX467" s="13" t="s">
        <v>83</v>
      </c>
      <c r="AY467" s="263" t="s">
        <v>162</v>
      </c>
    </row>
    <row r="468" s="2" customFormat="1" ht="24.15" customHeight="1">
      <c r="A468" s="39"/>
      <c r="B468" s="40"/>
      <c r="C468" s="238" t="s">
        <v>744</v>
      </c>
      <c r="D468" s="238" t="s">
        <v>164</v>
      </c>
      <c r="E468" s="239" t="s">
        <v>745</v>
      </c>
      <c r="F468" s="240" t="s">
        <v>746</v>
      </c>
      <c r="G468" s="241" t="s">
        <v>248</v>
      </c>
      <c r="H468" s="242">
        <v>28.5</v>
      </c>
      <c r="I468" s="243"/>
      <c r="J468" s="244">
        <f>ROUND(I468*H468,2)</f>
        <v>0</v>
      </c>
      <c r="K468" s="245"/>
      <c r="L468" s="45"/>
      <c r="M468" s="246" t="s">
        <v>1</v>
      </c>
      <c r="N468" s="247" t="s">
        <v>42</v>
      </c>
      <c r="O468" s="98"/>
      <c r="P468" s="248">
        <f>O468*H468</f>
        <v>0</v>
      </c>
      <c r="Q468" s="248">
        <v>0</v>
      </c>
      <c r="R468" s="248">
        <f>Q468*H468</f>
        <v>0</v>
      </c>
      <c r="S468" s="248">
        <v>0</v>
      </c>
      <c r="T468" s="24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0" t="s">
        <v>249</v>
      </c>
      <c r="AT468" s="250" t="s">
        <v>164</v>
      </c>
      <c r="AU468" s="250" t="s">
        <v>88</v>
      </c>
      <c r="AY468" s="18" t="s">
        <v>162</v>
      </c>
      <c r="BE468" s="251">
        <f>IF(N468="základná",J468,0)</f>
        <v>0</v>
      </c>
      <c r="BF468" s="251">
        <f>IF(N468="znížená",J468,0)</f>
        <v>0</v>
      </c>
      <c r="BG468" s="251">
        <f>IF(N468="zákl. prenesená",J468,0)</f>
        <v>0</v>
      </c>
      <c r="BH468" s="251">
        <f>IF(N468="zníž. prenesená",J468,0)</f>
        <v>0</v>
      </c>
      <c r="BI468" s="251">
        <f>IF(N468="nulová",J468,0)</f>
        <v>0</v>
      </c>
      <c r="BJ468" s="18" t="s">
        <v>88</v>
      </c>
      <c r="BK468" s="251">
        <f>ROUND(I468*H468,2)</f>
        <v>0</v>
      </c>
      <c r="BL468" s="18" t="s">
        <v>249</v>
      </c>
      <c r="BM468" s="250" t="s">
        <v>747</v>
      </c>
    </row>
    <row r="469" s="13" customFormat="1">
      <c r="A469" s="13"/>
      <c r="B469" s="252"/>
      <c r="C469" s="253"/>
      <c r="D469" s="254" t="s">
        <v>170</v>
      </c>
      <c r="E469" s="255" t="s">
        <v>1</v>
      </c>
      <c r="F469" s="256" t="s">
        <v>748</v>
      </c>
      <c r="G469" s="253"/>
      <c r="H469" s="257">
        <v>28.5</v>
      </c>
      <c r="I469" s="258"/>
      <c r="J469" s="253"/>
      <c r="K469" s="253"/>
      <c r="L469" s="259"/>
      <c r="M469" s="260"/>
      <c r="N469" s="261"/>
      <c r="O469" s="261"/>
      <c r="P469" s="261"/>
      <c r="Q469" s="261"/>
      <c r="R469" s="261"/>
      <c r="S469" s="261"/>
      <c r="T469" s="26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3" t="s">
        <v>170</v>
      </c>
      <c r="AU469" s="263" t="s">
        <v>88</v>
      </c>
      <c r="AV469" s="13" t="s">
        <v>88</v>
      </c>
      <c r="AW469" s="13" t="s">
        <v>31</v>
      </c>
      <c r="AX469" s="13" t="s">
        <v>83</v>
      </c>
      <c r="AY469" s="263" t="s">
        <v>162</v>
      </c>
    </row>
    <row r="470" s="2" customFormat="1" ht="16.5" customHeight="1">
      <c r="A470" s="39"/>
      <c r="B470" s="40"/>
      <c r="C470" s="291" t="s">
        <v>749</v>
      </c>
      <c r="D470" s="291" t="s">
        <v>534</v>
      </c>
      <c r="E470" s="292" t="s">
        <v>740</v>
      </c>
      <c r="F470" s="293" t="s">
        <v>741</v>
      </c>
      <c r="G470" s="294" t="s">
        <v>183</v>
      </c>
      <c r="H470" s="295">
        <v>0.01</v>
      </c>
      <c r="I470" s="296"/>
      <c r="J470" s="297">
        <f>ROUND(I470*H470,2)</f>
        <v>0</v>
      </c>
      <c r="K470" s="298"/>
      <c r="L470" s="299"/>
      <c r="M470" s="300" t="s">
        <v>1</v>
      </c>
      <c r="N470" s="301" t="s">
        <v>42</v>
      </c>
      <c r="O470" s="98"/>
      <c r="P470" s="248">
        <f>O470*H470</f>
        <v>0</v>
      </c>
      <c r="Q470" s="248">
        <v>1</v>
      </c>
      <c r="R470" s="248">
        <f>Q470*H470</f>
        <v>0.01</v>
      </c>
      <c r="S470" s="248">
        <v>0</v>
      </c>
      <c r="T470" s="24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0" t="s">
        <v>497</v>
      </c>
      <c r="AT470" s="250" t="s">
        <v>534</v>
      </c>
      <c r="AU470" s="250" t="s">
        <v>88</v>
      </c>
      <c r="AY470" s="18" t="s">
        <v>162</v>
      </c>
      <c r="BE470" s="251">
        <f>IF(N470="základná",J470,0)</f>
        <v>0</v>
      </c>
      <c r="BF470" s="251">
        <f>IF(N470="znížená",J470,0)</f>
        <v>0</v>
      </c>
      <c r="BG470" s="251">
        <f>IF(N470="zákl. prenesená",J470,0)</f>
        <v>0</v>
      </c>
      <c r="BH470" s="251">
        <f>IF(N470="zníž. prenesená",J470,0)</f>
        <v>0</v>
      </c>
      <c r="BI470" s="251">
        <f>IF(N470="nulová",J470,0)</f>
        <v>0</v>
      </c>
      <c r="BJ470" s="18" t="s">
        <v>88</v>
      </c>
      <c r="BK470" s="251">
        <f>ROUND(I470*H470,2)</f>
        <v>0</v>
      </c>
      <c r="BL470" s="18" t="s">
        <v>249</v>
      </c>
      <c r="BM470" s="250" t="s">
        <v>750</v>
      </c>
    </row>
    <row r="471" s="13" customFormat="1">
      <c r="A471" s="13"/>
      <c r="B471" s="252"/>
      <c r="C471" s="253"/>
      <c r="D471" s="254" t="s">
        <v>170</v>
      </c>
      <c r="E471" s="255" t="s">
        <v>1</v>
      </c>
      <c r="F471" s="256" t="s">
        <v>751</v>
      </c>
      <c r="G471" s="253"/>
      <c r="H471" s="257">
        <v>0.01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170</v>
      </c>
      <c r="AU471" s="263" t="s">
        <v>88</v>
      </c>
      <c r="AV471" s="13" t="s">
        <v>88</v>
      </c>
      <c r="AW471" s="13" t="s">
        <v>31</v>
      </c>
      <c r="AX471" s="13" t="s">
        <v>83</v>
      </c>
      <c r="AY471" s="263" t="s">
        <v>162</v>
      </c>
    </row>
    <row r="472" s="2" customFormat="1" ht="24.15" customHeight="1">
      <c r="A472" s="39"/>
      <c r="B472" s="40"/>
      <c r="C472" s="238" t="s">
        <v>752</v>
      </c>
      <c r="D472" s="238" t="s">
        <v>164</v>
      </c>
      <c r="E472" s="239" t="s">
        <v>753</v>
      </c>
      <c r="F472" s="240" t="s">
        <v>754</v>
      </c>
      <c r="G472" s="241" t="s">
        <v>248</v>
      </c>
      <c r="H472" s="242">
        <v>54</v>
      </c>
      <c r="I472" s="243"/>
      <c r="J472" s="244">
        <f>ROUND(I472*H472,2)</f>
        <v>0</v>
      </c>
      <c r="K472" s="245"/>
      <c r="L472" s="45"/>
      <c r="M472" s="246" t="s">
        <v>1</v>
      </c>
      <c r="N472" s="247" t="s">
        <v>42</v>
      </c>
      <c r="O472" s="98"/>
      <c r="P472" s="248">
        <f>O472*H472</f>
        <v>0</v>
      </c>
      <c r="Q472" s="248">
        <v>0</v>
      </c>
      <c r="R472" s="248">
        <f>Q472*H472</f>
        <v>0</v>
      </c>
      <c r="S472" s="248">
        <v>0</v>
      </c>
      <c r="T472" s="24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0" t="s">
        <v>249</v>
      </c>
      <c r="AT472" s="250" t="s">
        <v>164</v>
      </c>
      <c r="AU472" s="250" t="s">
        <v>88</v>
      </c>
      <c r="AY472" s="18" t="s">
        <v>162</v>
      </c>
      <c r="BE472" s="251">
        <f>IF(N472="základná",J472,0)</f>
        <v>0</v>
      </c>
      <c r="BF472" s="251">
        <f>IF(N472="znížená",J472,0)</f>
        <v>0</v>
      </c>
      <c r="BG472" s="251">
        <f>IF(N472="zákl. prenesená",J472,0)</f>
        <v>0</v>
      </c>
      <c r="BH472" s="251">
        <f>IF(N472="zníž. prenesená",J472,0)</f>
        <v>0</v>
      </c>
      <c r="BI472" s="251">
        <f>IF(N472="nulová",J472,0)</f>
        <v>0</v>
      </c>
      <c r="BJ472" s="18" t="s">
        <v>88</v>
      </c>
      <c r="BK472" s="251">
        <f>ROUND(I472*H472,2)</f>
        <v>0</v>
      </c>
      <c r="BL472" s="18" t="s">
        <v>249</v>
      </c>
      <c r="BM472" s="250" t="s">
        <v>755</v>
      </c>
    </row>
    <row r="473" s="13" customFormat="1">
      <c r="A473" s="13"/>
      <c r="B473" s="252"/>
      <c r="C473" s="253"/>
      <c r="D473" s="254" t="s">
        <v>170</v>
      </c>
      <c r="E473" s="255" t="s">
        <v>1</v>
      </c>
      <c r="F473" s="256" t="s">
        <v>738</v>
      </c>
      <c r="G473" s="253"/>
      <c r="H473" s="257">
        <v>54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170</v>
      </c>
      <c r="AU473" s="263" t="s">
        <v>88</v>
      </c>
      <c r="AV473" s="13" t="s">
        <v>88</v>
      </c>
      <c r="AW473" s="13" t="s">
        <v>31</v>
      </c>
      <c r="AX473" s="13" t="s">
        <v>83</v>
      </c>
      <c r="AY473" s="263" t="s">
        <v>162</v>
      </c>
    </row>
    <row r="474" s="2" customFormat="1" ht="37.8" customHeight="1">
      <c r="A474" s="39"/>
      <c r="B474" s="40"/>
      <c r="C474" s="291" t="s">
        <v>756</v>
      </c>
      <c r="D474" s="291" t="s">
        <v>534</v>
      </c>
      <c r="E474" s="292" t="s">
        <v>757</v>
      </c>
      <c r="F474" s="293" t="s">
        <v>758</v>
      </c>
      <c r="G474" s="294" t="s">
        <v>248</v>
      </c>
      <c r="H474" s="295">
        <v>62.100000000000001</v>
      </c>
      <c r="I474" s="296"/>
      <c r="J474" s="297">
        <f>ROUND(I474*H474,2)</f>
        <v>0</v>
      </c>
      <c r="K474" s="298"/>
      <c r="L474" s="299"/>
      <c r="M474" s="300" t="s">
        <v>1</v>
      </c>
      <c r="N474" s="301" t="s">
        <v>42</v>
      </c>
      <c r="O474" s="98"/>
      <c r="P474" s="248">
        <f>O474*H474</f>
        <v>0</v>
      </c>
      <c r="Q474" s="248">
        <v>0.00513</v>
      </c>
      <c r="R474" s="248">
        <f>Q474*H474</f>
        <v>0.318573</v>
      </c>
      <c r="S474" s="248">
        <v>0</v>
      </c>
      <c r="T474" s="24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50" t="s">
        <v>497</v>
      </c>
      <c r="AT474" s="250" t="s">
        <v>534</v>
      </c>
      <c r="AU474" s="250" t="s">
        <v>88</v>
      </c>
      <c r="AY474" s="18" t="s">
        <v>162</v>
      </c>
      <c r="BE474" s="251">
        <f>IF(N474="základná",J474,0)</f>
        <v>0</v>
      </c>
      <c r="BF474" s="251">
        <f>IF(N474="znížená",J474,0)</f>
        <v>0</v>
      </c>
      <c r="BG474" s="251">
        <f>IF(N474="zákl. prenesená",J474,0)</f>
        <v>0</v>
      </c>
      <c r="BH474" s="251">
        <f>IF(N474="zníž. prenesená",J474,0)</f>
        <v>0</v>
      </c>
      <c r="BI474" s="251">
        <f>IF(N474="nulová",J474,0)</f>
        <v>0</v>
      </c>
      <c r="BJ474" s="18" t="s">
        <v>88</v>
      </c>
      <c r="BK474" s="251">
        <f>ROUND(I474*H474,2)</f>
        <v>0</v>
      </c>
      <c r="BL474" s="18" t="s">
        <v>249</v>
      </c>
      <c r="BM474" s="250" t="s">
        <v>759</v>
      </c>
    </row>
    <row r="475" s="13" customFormat="1">
      <c r="A475" s="13"/>
      <c r="B475" s="252"/>
      <c r="C475" s="253"/>
      <c r="D475" s="254" t="s">
        <v>170</v>
      </c>
      <c r="E475" s="255" t="s">
        <v>1</v>
      </c>
      <c r="F475" s="256" t="s">
        <v>760</v>
      </c>
      <c r="G475" s="253"/>
      <c r="H475" s="257">
        <v>62.100000000000001</v>
      </c>
      <c r="I475" s="258"/>
      <c r="J475" s="253"/>
      <c r="K475" s="253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170</v>
      </c>
      <c r="AU475" s="263" t="s">
        <v>88</v>
      </c>
      <c r="AV475" s="13" t="s">
        <v>88</v>
      </c>
      <c r="AW475" s="13" t="s">
        <v>31</v>
      </c>
      <c r="AX475" s="13" t="s">
        <v>83</v>
      </c>
      <c r="AY475" s="263" t="s">
        <v>162</v>
      </c>
    </row>
    <row r="476" s="2" customFormat="1" ht="24.15" customHeight="1">
      <c r="A476" s="39"/>
      <c r="B476" s="40"/>
      <c r="C476" s="238" t="s">
        <v>761</v>
      </c>
      <c r="D476" s="238" t="s">
        <v>164</v>
      </c>
      <c r="E476" s="239" t="s">
        <v>762</v>
      </c>
      <c r="F476" s="240" t="s">
        <v>763</v>
      </c>
      <c r="G476" s="241" t="s">
        <v>248</v>
      </c>
      <c r="H476" s="242">
        <v>108</v>
      </c>
      <c r="I476" s="243"/>
      <c r="J476" s="244">
        <f>ROUND(I476*H476,2)</f>
        <v>0</v>
      </c>
      <c r="K476" s="245"/>
      <c r="L476" s="45"/>
      <c r="M476" s="246" t="s">
        <v>1</v>
      </c>
      <c r="N476" s="247" t="s">
        <v>42</v>
      </c>
      <c r="O476" s="98"/>
      <c r="P476" s="248">
        <f>O476*H476</f>
        <v>0</v>
      </c>
      <c r="Q476" s="248">
        <v>0.00054000000000000001</v>
      </c>
      <c r="R476" s="248">
        <f>Q476*H476</f>
        <v>0.058320000000000004</v>
      </c>
      <c r="S476" s="248">
        <v>0</v>
      </c>
      <c r="T476" s="24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0" t="s">
        <v>249</v>
      </c>
      <c r="AT476" s="250" t="s">
        <v>164</v>
      </c>
      <c r="AU476" s="250" t="s">
        <v>88</v>
      </c>
      <c r="AY476" s="18" t="s">
        <v>162</v>
      </c>
      <c r="BE476" s="251">
        <f>IF(N476="základná",J476,0)</f>
        <v>0</v>
      </c>
      <c r="BF476" s="251">
        <f>IF(N476="znížená",J476,0)</f>
        <v>0</v>
      </c>
      <c r="BG476" s="251">
        <f>IF(N476="zákl. prenesená",J476,0)</f>
        <v>0</v>
      </c>
      <c r="BH476" s="251">
        <f>IF(N476="zníž. prenesená",J476,0)</f>
        <v>0</v>
      </c>
      <c r="BI476" s="251">
        <f>IF(N476="nulová",J476,0)</f>
        <v>0</v>
      </c>
      <c r="BJ476" s="18" t="s">
        <v>88</v>
      </c>
      <c r="BK476" s="251">
        <f>ROUND(I476*H476,2)</f>
        <v>0</v>
      </c>
      <c r="BL476" s="18" t="s">
        <v>249</v>
      </c>
      <c r="BM476" s="250" t="s">
        <v>764</v>
      </c>
    </row>
    <row r="477" s="13" customFormat="1">
      <c r="A477" s="13"/>
      <c r="B477" s="252"/>
      <c r="C477" s="253"/>
      <c r="D477" s="254" t="s">
        <v>170</v>
      </c>
      <c r="E477" s="255" t="s">
        <v>1</v>
      </c>
      <c r="F477" s="256" t="s">
        <v>765</v>
      </c>
      <c r="G477" s="253"/>
      <c r="H477" s="257">
        <v>108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170</v>
      </c>
      <c r="AU477" s="263" t="s">
        <v>88</v>
      </c>
      <c r="AV477" s="13" t="s">
        <v>88</v>
      </c>
      <c r="AW477" s="13" t="s">
        <v>31</v>
      </c>
      <c r="AX477" s="13" t="s">
        <v>83</v>
      </c>
      <c r="AY477" s="263" t="s">
        <v>162</v>
      </c>
    </row>
    <row r="478" s="2" customFormat="1" ht="24.15" customHeight="1">
      <c r="A478" s="39"/>
      <c r="B478" s="40"/>
      <c r="C478" s="291" t="s">
        <v>766</v>
      </c>
      <c r="D478" s="291" t="s">
        <v>534</v>
      </c>
      <c r="E478" s="292" t="s">
        <v>767</v>
      </c>
      <c r="F478" s="293" t="s">
        <v>768</v>
      </c>
      <c r="G478" s="294" t="s">
        <v>248</v>
      </c>
      <c r="H478" s="295">
        <v>124.2</v>
      </c>
      <c r="I478" s="296"/>
      <c r="J478" s="297">
        <f>ROUND(I478*H478,2)</f>
        <v>0</v>
      </c>
      <c r="K478" s="298"/>
      <c r="L478" s="299"/>
      <c r="M478" s="300" t="s">
        <v>1</v>
      </c>
      <c r="N478" s="301" t="s">
        <v>42</v>
      </c>
      <c r="O478" s="98"/>
      <c r="P478" s="248">
        <f>O478*H478</f>
        <v>0</v>
      </c>
      <c r="Q478" s="248">
        <v>0.0044999999999999997</v>
      </c>
      <c r="R478" s="248">
        <f>Q478*H478</f>
        <v>0.55889999999999995</v>
      </c>
      <c r="S478" s="248">
        <v>0</v>
      </c>
      <c r="T478" s="24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50" t="s">
        <v>497</v>
      </c>
      <c r="AT478" s="250" t="s">
        <v>534</v>
      </c>
      <c r="AU478" s="250" t="s">
        <v>88</v>
      </c>
      <c r="AY478" s="18" t="s">
        <v>162</v>
      </c>
      <c r="BE478" s="251">
        <f>IF(N478="základná",J478,0)</f>
        <v>0</v>
      </c>
      <c r="BF478" s="251">
        <f>IF(N478="znížená",J478,0)</f>
        <v>0</v>
      </c>
      <c r="BG478" s="251">
        <f>IF(N478="zákl. prenesená",J478,0)</f>
        <v>0</v>
      </c>
      <c r="BH478" s="251">
        <f>IF(N478="zníž. prenesená",J478,0)</f>
        <v>0</v>
      </c>
      <c r="BI478" s="251">
        <f>IF(N478="nulová",J478,0)</f>
        <v>0</v>
      </c>
      <c r="BJ478" s="18" t="s">
        <v>88</v>
      </c>
      <c r="BK478" s="251">
        <f>ROUND(I478*H478,2)</f>
        <v>0</v>
      </c>
      <c r="BL478" s="18" t="s">
        <v>249</v>
      </c>
      <c r="BM478" s="250" t="s">
        <v>769</v>
      </c>
    </row>
    <row r="479" s="13" customFormat="1">
      <c r="A479" s="13"/>
      <c r="B479" s="252"/>
      <c r="C479" s="253"/>
      <c r="D479" s="254" t="s">
        <v>170</v>
      </c>
      <c r="E479" s="255" t="s">
        <v>1</v>
      </c>
      <c r="F479" s="256" t="s">
        <v>770</v>
      </c>
      <c r="G479" s="253"/>
      <c r="H479" s="257">
        <v>124.2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170</v>
      </c>
      <c r="AU479" s="263" t="s">
        <v>88</v>
      </c>
      <c r="AV479" s="13" t="s">
        <v>88</v>
      </c>
      <c r="AW479" s="13" t="s">
        <v>31</v>
      </c>
      <c r="AX479" s="13" t="s">
        <v>76</v>
      </c>
      <c r="AY479" s="263" t="s">
        <v>162</v>
      </c>
    </row>
    <row r="480" s="14" customFormat="1">
      <c r="A480" s="14"/>
      <c r="B480" s="264"/>
      <c r="C480" s="265"/>
      <c r="D480" s="254" t="s">
        <v>170</v>
      </c>
      <c r="E480" s="266" t="s">
        <v>1</v>
      </c>
      <c r="F480" s="267" t="s">
        <v>173</v>
      </c>
      <c r="G480" s="265"/>
      <c r="H480" s="268">
        <v>124.2</v>
      </c>
      <c r="I480" s="269"/>
      <c r="J480" s="265"/>
      <c r="K480" s="265"/>
      <c r="L480" s="270"/>
      <c r="M480" s="271"/>
      <c r="N480" s="272"/>
      <c r="O480" s="272"/>
      <c r="P480" s="272"/>
      <c r="Q480" s="272"/>
      <c r="R480" s="272"/>
      <c r="S480" s="272"/>
      <c r="T480" s="27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4" t="s">
        <v>170</v>
      </c>
      <c r="AU480" s="274" t="s">
        <v>88</v>
      </c>
      <c r="AV480" s="14" t="s">
        <v>168</v>
      </c>
      <c r="AW480" s="14" t="s">
        <v>31</v>
      </c>
      <c r="AX480" s="14" t="s">
        <v>83</v>
      </c>
      <c r="AY480" s="274" t="s">
        <v>162</v>
      </c>
    </row>
    <row r="481" s="2" customFormat="1" ht="24.15" customHeight="1">
      <c r="A481" s="39"/>
      <c r="B481" s="40"/>
      <c r="C481" s="238" t="s">
        <v>771</v>
      </c>
      <c r="D481" s="238" t="s">
        <v>164</v>
      </c>
      <c r="E481" s="239" t="s">
        <v>772</v>
      </c>
      <c r="F481" s="240" t="s">
        <v>773</v>
      </c>
      <c r="G481" s="241" t="s">
        <v>248</v>
      </c>
      <c r="H481" s="242">
        <v>57</v>
      </c>
      <c r="I481" s="243"/>
      <c r="J481" s="244">
        <f>ROUND(I481*H481,2)</f>
        <v>0</v>
      </c>
      <c r="K481" s="245"/>
      <c r="L481" s="45"/>
      <c r="M481" s="246" t="s">
        <v>1</v>
      </c>
      <c r="N481" s="247" t="s">
        <v>42</v>
      </c>
      <c r="O481" s="98"/>
      <c r="P481" s="248">
        <f>O481*H481</f>
        <v>0</v>
      </c>
      <c r="Q481" s="248">
        <v>0.00054000000000000001</v>
      </c>
      <c r="R481" s="248">
        <f>Q481*H481</f>
        <v>0.030780000000000002</v>
      </c>
      <c r="S481" s="248">
        <v>0</v>
      </c>
      <c r="T481" s="24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0" t="s">
        <v>249</v>
      </c>
      <c r="AT481" s="250" t="s">
        <v>164</v>
      </c>
      <c r="AU481" s="250" t="s">
        <v>88</v>
      </c>
      <c r="AY481" s="18" t="s">
        <v>162</v>
      </c>
      <c r="BE481" s="251">
        <f>IF(N481="základná",J481,0)</f>
        <v>0</v>
      </c>
      <c r="BF481" s="251">
        <f>IF(N481="znížená",J481,0)</f>
        <v>0</v>
      </c>
      <c r="BG481" s="251">
        <f>IF(N481="zákl. prenesená",J481,0)</f>
        <v>0</v>
      </c>
      <c r="BH481" s="251">
        <f>IF(N481="zníž. prenesená",J481,0)</f>
        <v>0</v>
      </c>
      <c r="BI481" s="251">
        <f>IF(N481="nulová",J481,0)</f>
        <v>0</v>
      </c>
      <c r="BJ481" s="18" t="s">
        <v>88</v>
      </c>
      <c r="BK481" s="251">
        <f>ROUND(I481*H481,2)</f>
        <v>0</v>
      </c>
      <c r="BL481" s="18" t="s">
        <v>249</v>
      </c>
      <c r="BM481" s="250" t="s">
        <v>774</v>
      </c>
    </row>
    <row r="482" s="13" customFormat="1">
      <c r="A482" s="13"/>
      <c r="B482" s="252"/>
      <c r="C482" s="253"/>
      <c r="D482" s="254" t="s">
        <v>170</v>
      </c>
      <c r="E482" s="255" t="s">
        <v>1</v>
      </c>
      <c r="F482" s="256" t="s">
        <v>775</v>
      </c>
      <c r="G482" s="253"/>
      <c r="H482" s="257">
        <v>57</v>
      </c>
      <c r="I482" s="258"/>
      <c r="J482" s="253"/>
      <c r="K482" s="253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170</v>
      </c>
      <c r="AU482" s="263" t="s">
        <v>88</v>
      </c>
      <c r="AV482" s="13" t="s">
        <v>88</v>
      </c>
      <c r="AW482" s="13" t="s">
        <v>31</v>
      </c>
      <c r="AX482" s="13" t="s">
        <v>83</v>
      </c>
      <c r="AY482" s="263" t="s">
        <v>162</v>
      </c>
    </row>
    <row r="483" s="2" customFormat="1" ht="24.15" customHeight="1">
      <c r="A483" s="39"/>
      <c r="B483" s="40"/>
      <c r="C483" s="291" t="s">
        <v>776</v>
      </c>
      <c r="D483" s="291" t="s">
        <v>534</v>
      </c>
      <c r="E483" s="292" t="s">
        <v>767</v>
      </c>
      <c r="F483" s="293" t="s">
        <v>768</v>
      </c>
      <c r="G483" s="294" t="s">
        <v>248</v>
      </c>
      <c r="H483" s="295">
        <v>68.400000000000006</v>
      </c>
      <c r="I483" s="296"/>
      <c r="J483" s="297">
        <f>ROUND(I483*H483,2)</f>
        <v>0</v>
      </c>
      <c r="K483" s="298"/>
      <c r="L483" s="299"/>
      <c r="M483" s="300" t="s">
        <v>1</v>
      </c>
      <c r="N483" s="301" t="s">
        <v>42</v>
      </c>
      <c r="O483" s="98"/>
      <c r="P483" s="248">
        <f>O483*H483</f>
        <v>0</v>
      </c>
      <c r="Q483" s="248">
        <v>0.0044999999999999997</v>
      </c>
      <c r="R483" s="248">
        <f>Q483*H483</f>
        <v>0.30780000000000002</v>
      </c>
      <c r="S483" s="248">
        <v>0</v>
      </c>
      <c r="T483" s="24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0" t="s">
        <v>497</v>
      </c>
      <c r="AT483" s="250" t="s">
        <v>534</v>
      </c>
      <c r="AU483" s="250" t="s">
        <v>88</v>
      </c>
      <c r="AY483" s="18" t="s">
        <v>162</v>
      </c>
      <c r="BE483" s="251">
        <f>IF(N483="základná",J483,0)</f>
        <v>0</v>
      </c>
      <c r="BF483" s="251">
        <f>IF(N483="znížená",J483,0)</f>
        <v>0</v>
      </c>
      <c r="BG483" s="251">
        <f>IF(N483="zákl. prenesená",J483,0)</f>
        <v>0</v>
      </c>
      <c r="BH483" s="251">
        <f>IF(N483="zníž. prenesená",J483,0)</f>
        <v>0</v>
      </c>
      <c r="BI483" s="251">
        <f>IF(N483="nulová",J483,0)</f>
        <v>0</v>
      </c>
      <c r="BJ483" s="18" t="s">
        <v>88</v>
      </c>
      <c r="BK483" s="251">
        <f>ROUND(I483*H483,2)</f>
        <v>0</v>
      </c>
      <c r="BL483" s="18" t="s">
        <v>249</v>
      </c>
      <c r="BM483" s="250" t="s">
        <v>777</v>
      </c>
    </row>
    <row r="484" s="13" customFormat="1">
      <c r="A484" s="13"/>
      <c r="B484" s="252"/>
      <c r="C484" s="253"/>
      <c r="D484" s="254" t="s">
        <v>170</v>
      </c>
      <c r="E484" s="255" t="s">
        <v>1</v>
      </c>
      <c r="F484" s="256" t="s">
        <v>778</v>
      </c>
      <c r="G484" s="253"/>
      <c r="H484" s="257">
        <v>68.400000000000006</v>
      </c>
      <c r="I484" s="258"/>
      <c r="J484" s="253"/>
      <c r="K484" s="253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170</v>
      </c>
      <c r="AU484" s="263" t="s">
        <v>88</v>
      </c>
      <c r="AV484" s="13" t="s">
        <v>88</v>
      </c>
      <c r="AW484" s="13" t="s">
        <v>31</v>
      </c>
      <c r="AX484" s="13" t="s">
        <v>83</v>
      </c>
      <c r="AY484" s="263" t="s">
        <v>162</v>
      </c>
    </row>
    <row r="485" s="2" customFormat="1" ht="24.15" customHeight="1">
      <c r="A485" s="39"/>
      <c r="B485" s="40"/>
      <c r="C485" s="238" t="s">
        <v>779</v>
      </c>
      <c r="D485" s="238" t="s">
        <v>164</v>
      </c>
      <c r="E485" s="239" t="s">
        <v>780</v>
      </c>
      <c r="F485" s="240" t="s">
        <v>781</v>
      </c>
      <c r="G485" s="241" t="s">
        <v>183</v>
      </c>
      <c r="H485" s="242">
        <v>1.3</v>
      </c>
      <c r="I485" s="243"/>
      <c r="J485" s="244">
        <f>ROUND(I485*H485,2)</f>
        <v>0</v>
      </c>
      <c r="K485" s="245"/>
      <c r="L485" s="45"/>
      <c r="M485" s="246" t="s">
        <v>1</v>
      </c>
      <c r="N485" s="247" t="s">
        <v>42</v>
      </c>
      <c r="O485" s="98"/>
      <c r="P485" s="248">
        <f>O485*H485</f>
        <v>0</v>
      </c>
      <c r="Q485" s="248">
        <v>0</v>
      </c>
      <c r="R485" s="248">
        <f>Q485*H485</f>
        <v>0</v>
      </c>
      <c r="S485" s="248">
        <v>0</v>
      </c>
      <c r="T485" s="24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50" t="s">
        <v>249</v>
      </c>
      <c r="AT485" s="250" t="s">
        <v>164</v>
      </c>
      <c r="AU485" s="250" t="s">
        <v>88</v>
      </c>
      <c r="AY485" s="18" t="s">
        <v>162</v>
      </c>
      <c r="BE485" s="251">
        <f>IF(N485="základná",J485,0)</f>
        <v>0</v>
      </c>
      <c r="BF485" s="251">
        <f>IF(N485="znížená",J485,0)</f>
        <v>0</v>
      </c>
      <c r="BG485" s="251">
        <f>IF(N485="zákl. prenesená",J485,0)</f>
        <v>0</v>
      </c>
      <c r="BH485" s="251">
        <f>IF(N485="zníž. prenesená",J485,0)</f>
        <v>0</v>
      </c>
      <c r="BI485" s="251">
        <f>IF(N485="nulová",J485,0)</f>
        <v>0</v>
      </c>
      <c r="BJ485" s="18" t="s">
        <v>88</v>
      </c>
      <c r="BK485" s="251">
        <f>ROUND(I485*H485,2)</f>
        <v>0</v>
      </c>
      <c r="BL485" s="18" t="s">
        <v>249</v>
      </c>
      <c r="BM485" s="250" t="s">
        <v>782</v>
      </c>
    </row>
    <row r="486" s="12" customFormat="1" ht="22.8" customHeight="1">
      <c r="A486" s="12"/>
      <c r="B486" s="222"/>
      <c r="C486" s="223"/>
      <c r="D486" s="224" t="s">
        <v>75</v>
      </c>
      <c r="E486" s="236" t="s">
        <v>783</v>
      </c>
      <c r="F486" s="236" t="s">
        <v>784</v>
      </c>
      <c r="G486" s="223"/>
      <c r="H486" s="223"/>
      <c r="I486" s="226"/>
      <c r="J486" s="237">
        <f>BK486</f>
        <v>0</v>
      </c>
      <c r="K486" s="223"/>
      <c r="L486" s="228"/>
      <c r="M486" s="229"/>
      <c r="N486" s="230"/>
      <c r="O486" s="230"/>
      <c r="P486" s="231">
        <f>SUM(P487:P522)</f>
        <v>0</v>
      </c>
      <c r="Q486" s="230"/>
      <c r="R486" s="231">
        <f>SUM(R487:R522)</f>
        <v>3.8783579999999995</v>
      </c>
      <c r="S486" s="230"/>
      <c r="T486" s="232">
        <f>SUM(T487:T522)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33" t="s">
        <v>88</v>
      </c>
      <c r="AT486" s="234" t="s">
        <v>75</v>
      </c>
      <c r="AU486" s="234" t="s">
        <v>83</v>
      </c>
      <c r="AY486" s="233" t="s">
        <v>162</v>
      </c>
      <c r="BK486" s="235">
        <f>SUM(BK487:BK522)</f>
        <v>0</v>
      </c>
    </row>
    <row r="487" s="2" customFormat="1" ht="16.5" customHeight="1">
      <c r="A487" s="39"/>
      <c r="B487" s="40"/>
      <c r="C487" s="238" t="s">
        <v>785</v>
      </c>
      <c r="D487" s="238" t="s">
        <v>164</v>
      </c>
      <c r="E487" s="239" t="s">
        <v>786</v>
      </c>
      <c r="F487" s="240" t="s">
        <v>787</v>
      </c>
      <c r="G487" s="241" t="s">
        <v>248</v>
      </c>
      <c r="H487" s="242">
        <v>81.799999999999997</v>
      </c>
      <c r="I487" s="243"/>
      <c r="J487" s="244">
        <f>ROUND(I487*H487,2)</f>
        <v>0</v>
      </c>
      <c r="K487" s="245"/>
      <c r="L487" s="45"/>
      <c r="M487" s="246" t="s">
        <v>1</v>
      </c>
      <c r="N487" s="247" t="s">
        <v>42</v>
      </c>
      <c r="O487" s="98"/>
      <c r="P487" s="248">
        <f>O487*H487</f>
        <v>0</v>
      </c>
      <c r="Q487" s="248">
        <v>0</v>
      </c>
      <c r="R487" s="248">
        <f>Q487*H487</f>
        <v>0</v>
      </c>
      <c r="S487" s="248">
        <v>0</v>
      </c>
      <c r="T487" s="24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0" t="s">
        <v>249</v>
      </c>
      <c r="AT487" s="250" t="s">
        <v>164</v>
      </c>
      <c r="AU487" s="250" t="s">
        <v>88</v>
      </c>
      <c r="AY487" s="18" t="s">
        <v>162</v>
      </c>
      <c r="BE487" s="251">
        <f>IF(N487="základná",J487,0)</f>
        <v>0</v>
      </c>
      <c r="BF487" s="251">
        <f>IF(N487="znížená",J487,0)</f>
        <v>0</v>
      </c>
      <c r="BG487" s="251">
        <f>IF(N487="zákl. prenesená",J487,0)</f>
        <v>0</v>
      </c>
      <c r="BH487" s="251">
        <f>IF(N487="zníž. prenesená",J487,0)</f>
        <v>0</v>
      </c>
      <c r="BI487" s="251">
        <f>IF(N487="nulová",J487,0)</f>
        <v>0</v>
      </c>
      <c r="BJ487" s="18" t="s">
        <v>88</v>
      </c>
      <c r="BK487" s="251">
        <f>ROUND(I487*H487,2)</f>
        <v>0</v>
      </c>
      <c r="BL487" s="18" t="s">
        <v>249</v>
      </c>
      <c r="BM487" s="250" t="s">
        <v>788</v>
      </c>
    </row>
    <row r="488" s="13" customFormat="1">
      <c r="A488" s="13"/>
      <c r="B488" s="252"/>
      <c r="C488" s="253"/>
      <c r="D488" s="254" t="s">
        <v>170</v>
      </c>
      <c r="E488" s="255" t="s">
        <v>1</v>
      </c>
      <c r="F488" s="256" t="s">
        <v>789</v>
      </c>
      <c r="G488" s="253"/>
      <c r="H488" s="257">
        <v>81.799999999999997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3" t="s">
        <v>170</v>
      </c>
      <c r="AU488" s="263" t="s">
        <v>88</v>
      </c>
      <c r="AV488" s="13" t="s">
        <v>88</v>
      </c>
      <c r="AW488" s="13" t="s">
        <v>31</v>
      </c>
      <c r="AX488" s="13" t="s">
        <v>83</v>
      </c>
      <c r="AY488" s="263" t="s">
        <v>162</v>
      </c>
    </row>
    <row r="489" s="2" customFormat="1" ht="21.75" customHeight="1">
      <c r="A489" s="39"/>
      <c r="B489" s="40"/>
      <c r="C489" s="291" t="s">
        <v>790</v>
      </c>
      <c r="D489" s="291" t="s">
        <v>534</v>
      </c>
      <c r="E489" s="292" t="s">
        <v>791</v>
      </c>
      <c r="F489" s="293" t="s">
        <v>792</v>
      </c>
      <c r="G489" s="294" t="s">
        <v>248</v>
      </c>
      <c r="H489" s="295">
        <v>94.099999999999994</v>
      </c>
      <c r="I489" s="296"/>
      <c r="J489" s="297">
        <f>ROUND(I489*H489,2)</f>
        <v>0</v>
      </c>
      <c r="K489" s="298"/>
      <c r="L489" s="299"/>
      <c r="M489" s="300" t="s">
        <v>1</v>
      </c>
      <c r="N489" s="301" t="s">
        <v>42</v>
      </c>
      <c r="O489" s="98"/>
      <c r="P489" s="248">
        <f>O489*H489</f>
        <v>0</v>
      </c>
      <c r="Q489" s="248">
        <v>0.00010000000000000001</v>
      </c>
      <c r="R489" s="248">
        <f>Q489*H489</f>
        <v>0.00941</v>
      </c>
      <c r="S489" s="248">
        <v>0</v>
      </c>
      <c r="T489" s="24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0" t="s">
        <v>497</v>
      </c>
      <c r="AT489" s="250" t="s">
        <v>534</v>
      </c>
      <c r="AU489" s="250" t="s">
        <v>88</v>
      </c>
      <c r="AY489" s="18" t="s">
        <v>162</v>
      </c>
      <c r="BE489" s="251">
        <f>IF(N489="základná",J489,0)</f>
        <v>0</v>
      </c>
      <c r="BF489" s="251">
        <f>IF(N489="znížená",J489,0)</f>
        <v>0</v>
      </c>
      <c r="BG489" s="251">
        <f>IF(N489="zákl. prenesená",J489,0)</f>
        <v>0</v>
      </c>
      <c r="BH489" s="251">
        <f>IF(N489="zníž. prenesená",J489,0)</f>
        <v>0</v>
      </c>
      <c r="BI489" s="251">
        <f>IF(N489="nulová",J489,0)</f>
        <v>0</v>
      </c>
      <c r="BJ489" s="18" t="s">
        <v>88</v>
      </c>
      <c r="BK489" s="251">
        <f>ROUND(I489*H489,2)</f>
        <v>0</v>
      </c>
      <c r="BL489" s="18" t="s">
        <v>249</v>
      </c>
      <c r="BM489" s="250" t="s">
        <v>793</v>
      </c>
    </row>
    <row r="490" s="13" customFormat="1">
      <c r="A490" s="13"/>
      <c r="B490" s="252"/>
      <c r="C490" s="253"/>
      <c r="D490" s="254" t="s">
        <v>170</v>
      </c>
      <c r="E490" s="255" t="s">
        <v>1</v>
      </c>
      <c r="F490" s="256" t="s">
        <v>794</v>
      </c>
      <c r="G490" s="253"/>
      <c r="H490" s="257">
        <v>94.069999999999993</v>
      </c>
      <c r="I490" s="258"/>
      <c r="J490" s="253"/>
      <c r="K490" s="253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170</v>
      </c>
      <c r="AU490" s="263" t="s">
        <v>88</v>
      </c>
      <c r="AV490" s="13" t="s">
        <v>88</v>
      </c>
      <c r="AW490" s="13" t="s">
        <v>31</v>
      </c>
      <c r="AX490" s="13" t="s">
        <v>76</v>
      </c>
      <c r="AY490" s="263" t="s">
        <v>162</v>
      </c>
    </row>
    <row r="491" s="13" customFormat="1">
      <c r="A491" s="13"/>
      <c r="B491" s="252"/>
      <c r="C491" s="253"/>
      <c r="D491" s="254" t="s">
        <v>170</v>
      </c>
      <c r="E491" s="255" t="s">
        <v>1</v>
      </c>
      <c r="F491" s="256" t="s">
        <v>669</v>
      </c>
      <c r="G491" s="253"/>
      <c r="H491" s="257">
        <v>0.029999999999999999</v>
      </c>
      <c r="I491" s="258"/>
      <c r="J491" s="253"/>
      <c r="K491" s="253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170</v>
      </c>
      <c r="AU491" s="263" t="s">
        <v>88</v>
      </c>
      <c r="AV491" s="13" t="s">
        <v>88</v>
      </c>
      <c r="AW491" s="13" t="s">
        <v>31</v>
      </c>
      <c r="AX491" s="13" t="s">
        <v>76</v>
      </c>
      <c r="AY491" s="263" t="s">
        <v>162</v>
      </c>
    </row>
    <row r="492" s="14" customFormat="1">
      <c r="A492" s="14"/>
      <c r="B492" s="264"/>
      <c r="C492" s="265"/>
      <c r="D492" s="254" t="s">
        <v>170</v>
      </c>
      <c r="E492" s="266" t="s">
        <v>1</v>
      </c>
      <c r="F492" s="267" t="s">
        <v>173</v>
      </c>
      <c r="G492" s="265"/>
      <c r="H492" s="268">
        <v>94.099999999999994</v>
      </c>
      <c r="I492" s="269"/>
      <c r="J492" s="265"/>
      <c r="K492" s="265"/>
      <c r="L492" s="270"/>
      <c r="M492" s="271"/>
      <c r="N492" s="272"/>
      <c r="O492" s="272"/>
      <c r="P492" s="272"/>
      <c r="Q492" s="272"/>
      <c r="R492" s="272"/>
      <c r="S492" s="272"/>
      <c r="T492" s="27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4" t="s">
        <v>170</v>
      </c>
      <c r="AU492" s="274" t="s">
        <v>88</v>
      </c>
      <c r="AV492" s="14" t="s">
        <v>168</v>
      </c>
      <c r="AW492" s="14" t="s">
        <v>31</v>
      </c>
      <c r="AX492" s="14" t="s">
        <v>83</v>
      </c>
      <c r="AY492" s="274" t="s">
        <v>162</v>
      </c>
    </row>
    <row r="493" s="2" customFormat="1" ht="24.15" customHeight="1">
      <c r="A493" s="39"/>
      <c r="B493" s="40"/>
      <c r="C493" s="238" t="s">
        <v>795</v>
      </c>
      <c r="D493" s="238" t="s">
        <v>164</v>
      </c>
      <c r="E493" s="239" t="s">
        <v>796</v>
      </c>
      <c r="F493" s="240" t="s">
        <v>797</v>
      </c>
      <c r="G493" s="241" t="s">
        <v>248</v>
      </c>
      <c r="H493" s="242">
        <v>40.5</v>
      </c>
      <c r="I493" s="243"/>
      <c r="J493" s="244">
        <f>ROUND(I493*H493,2)</f>
        <v>0</v>
      </c>
      <c r="K493" s="245"/>
      <c r="L493" s="45"/>
      <c r="M493" s="246" t="s">
        <v>1</v>
      </c>
      <c r="N493" s="247" t="s">
        <v>42</v>
      </c>
      <c r="O493" s="98"/>
      <c r="P493" s="248">
        <f>O493*H493</f>
        <v>0</v>
      </c>
      <c r="Q493" s="248">
        <v>0</v>
      </c>
      <c r="R493" s="248">
        <f>Q493*H493</f>
        <v>0</v>
      </c>
      <c r="S493" s="248">
        <v>0</v>
      </c>
      <c r="T493" s="24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0" t="s">
        <v>249</v>
      </c>
      <c r="AT493" s="250" t="s">
        <v>164</v>
      </c>
      <c r="AU493" s="250" t="s">
        <v>88</v>
      </c>
      <c r="AY493" s="18" t="s">
        <v>162</v>
      </c>
      <c r="BE493" s="251">
        <f>IF(N493="základná",J493,0)</f>
        <v>0</v>
      </c>
      <c r="BF493" s="251">
        <f>IF(N493="znížená",J493,0)</f>
        <v>0</v>
      </c>
      <c r="BG493" s="251">
        <f>IF(N493="zákl. prenesená",J493,0)</f>
        <v>0</v>
      </c>
      <c r="BH493" s="251">
        <f>IF(N493="zníž. prenesená",J493,0)</f>
        <v>0</v>
      </c>
      <c r="BI493" s="251">
        <f>IF(N493="nulová",J493,0)</f>
        <v>0</v>
      </c>
      <c r="BJ493" s="18" t="s">
        <v>88</v>
      </c>
      <c r="BK493" s="251">
        <f>ROUND(I493*H493,2)</f>
        <v>0</v>
      </c>
      <c r="BL493" s="18" t="s">
        <v>249</v>
      </c>
      <c r="BM493" s="250" t="s">
        <v>798</v>
      </c>
    </row>
    <row r="494" s="13" customFormat="1">
      <c r="A494" s="13"/>
      <c r="B494" s="252"/>
      <c r="C494" s="253"/>
      <c r="D494" s="254" t="s">
        <v>170</v>
      </c>
      <c r="E494" s="255" t="s">
        <v>1</v>
      </c>
      <c r="F494" s="256" t="s">
        <v>799</v>
      </c>
      <c r="G494" s="253"/>
      <c r="H494" s="257">
        <v>40.479999999999997</v>
      </c>
      <c r="I494" s="258"/>
      <c r="J494" s="253"/>
      <c r="K494" s="253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170</v>
      </c>
      <c r="AU494" s="263" t="s">
        <v>88</v>
      </c>
      <c r="AV494" s="13" t="s">
        <v>88</v>
      </c>
      <c r="AW494" s="13" t="s">
        <v>31</v>
      </c>
      <c r="AX494" s="13" t="s">
        <v>76</v>
      </c>
      <c r="AY494" s="263" t="s">
        <v>162</v>
      </c>
    </row>
    <row r="495" s="13" customFormat="1">
      <c r="A495" s="13"/>
      <c r="B495" s="252"/>
      <c r="C495" s="253"/>
      <c r="D495" s="254" t="s">
        <v>170</v>
      </c>
      <c r="E495" s="255" t="s">
        <v>1</v>
      </c>
      <c r="F495" s="256" t="s">
        <v>800</v>
      </c>
      <c r="G495" s="253"/>
      <c r="H495" s="257">
        <v>0.02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170</v>
      </c>
      <c r="AU495" s="263" t="s">
        <v>88</v>
      </c>
      <c r="AV495" s="13" t="s">
        <v>88</v>
      </c>
      <c r="AW495" s="13" t="s">
        <v>31</v>
      </c>
      <c r="AX495" s="13" t="s">
        <v>76</v>
      </c>
      <c r="AY495" s="263" t="s">
        <v>162</v>
      </c>
    </row>
    <row r="496" s="14" customFormat="1">
      <c r="A496" s="14"/>
      <c r="B496" s="264"/>
      <c r="C496" s="265"/>
      <c r="D496" s="254" t="s">
        <v>170</v>
      </c>
      <c r="E496" s="266" t="s">
        <v>1</v>
      </c>
      <c r="F496" s="267" t="s">
        <v>801</v>
      </c>
      <c r="G496" s="265"/>
      <c r="H496" s="268">
        <v>40.5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4" t="s">
        <v>170</v>
      </c>
      <c r="AU496" s="274" t="s">
        <v>88</v>
      </c>
      <c r="AV496" s="14" t="s">
        <v>168</v>
      </c>
      <c r="AW496" s="14" t="s">
        <v>31</v>
      </c>
      <c r="AX496" s="14" t="s">
        <v>83</v>
      </c>
      <c r="AY496" s="274" t="s">
        <v>162</v>
      </c>
    </row>
    <row r="497" s="2" customFormat="1" ht="33" customHeight="1">
      <c r="A497" s="39"/>
      <c r="B497" s="40"/>
      <c r="C497" s="291" t="s">
        <v>802</v>
      </c>
      <c r="D497" s="291" t="s">
        <v>534</v>
      </c>
      <c r="E497" s="292" t="s">
        <v>803</v>
      </c>
      <c r="F497" s="293" t="s">
        <v>804</v>
      </c>
      <c r="G497" s="294" t="s">
        <v>248</v>
      </c>
      <c r="H497" s="295">
        <v>41.299999999999997</v>
      </c>
      <c r="I497" s="296"/>
      <c r="J497" s="297">
        <f>ROUND(I497*H497,2)</f>
        <v>0</v>
      </c>
      <c r="K497" s="298"/>
      <c r="L497" s="299"/>
      <c r="M497" s="300" t="s">
        <v>1</v>
      </c>
      <c r="N497" s="301" t="s">
        <v>42</v>
      </c>
      <c r="O497" s="98"/>
      <c r="P497" s="248">
        <f>O497*H497</f>
        <v>0</v>
      </c>
      <c r="Q497" s="248">
        <v>0.0040000000000000001</v>
      </c>
      <c r="R497" s="248">
        <f>Q497*H497</f>
        <v>0.16519999999999999</v>
      </c>
      <c r="S497" s="248">
        <v>0</v>
      </c>
      <c r="T497" s="24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0" t="s">
        <v>497</v>
      </c>
      <c r="AT497" s="250" t="s">
        <v>534</v>
      </c>
      <c r="AU497" s="250" t="s">
        <v>88</v>
      </c>
      <c r="AY497" s="18" t="s">
        <v>162</v>
      </c>
      <c r="BE497" s="251">
        <f>IF(N497="základná",J497,0)</f>
        <v>0</v>
      </c>
      <c r="BF497" s="251">
        <f>IF(N497="znížená",J497,0)</f>
        <v>0</v>
      </c>
      <c r="BG497" s="251">
        <f>IF(N497="zákl. prenesená",J497,0)</f>
        <v>0</v>
      </c>
      <c r="BH497" s="251">
        <f>IF(N497="zníž. prenesená",J497,0)</f>
        <v>0</v>
      </c>
      <c r="BI497" s="251">
        <f>IF(N497="nulová",J497,0)</f>
        <v>0</v>
      </c>
      <c r="BJ497" s="18" t="s">
        <v>88</v>
      </c>
      <c r="BK497" s="251">
        <f>ROUND(I497*H497,2)</f>
        <v>0</v>
      </c>
      <c r="BL497" s="18" t="s">
        <v>249</v>
      </c>
      <c r="BM497" s="250" t="s">
        <v>805</v>
      </c>
    </row>
    <row r="498" s="13" customFormat="1">
      <c r="A498" s="13"/>
      <c r="B498" s="252"/>
      <c r="C498" s="253"/>
      <c r="D498" s="254" t="s">
        <v>170</v>
      </c>
      <c r="E498" s="255" t="s">
        <v>1</v>
      </c>
      <c r="F498" s="256" t="s">
        <v>806</v>
      </c>
      <c r="G498" s="253"/>
      <c r="H498" s="257">
        <v>41.310000000000002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170</v>
      </c>
      <c r="AU498" s="263" t="s">
        <v>88</v>
      </c>
      <c r="AV498" s="13" t="s">
        <v>88</v>
      </c>
      <c r="AW498" s="13" t="s">
        <v>31</v>
      </c>
      <c r="AX498" s="13" t="s">
        <v>76</v>
      </c>
      <c r="AY498" s="263" t="s">
        <v>162</v>
      </c>
    </row>
    <row r="499" s="13" customFormat="1">
      <c r="A499" s="13"/>
      <c r="B499" s="252"/>
      <c r="C499" s="253"/>
      <c r="D499" s="254" t="s">
        <v>170</v>
      </c>
      <c r="E499" s="255" t="s">
        <v>1</v>
      </c>
      <c r="F499" s="256" t="s">
        <v>279</v>
      </c>
      <c r="G499" s="253"/>
      <c r="H499" s="257">
        <v>-0.01</v>
      </c>
      <c r="I499" s="258"/>
      <c r="J499" s="253"/>
      <c r="K499" s="253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170</v>
      </c>
      <c r="AU499" s="263" t="s">
        <v>88</v>
      </c>
      <c r="AV499" s="13" t="s">
        <v>88</v>
      </c>
      <c r="AW499" s="13" t="s">
        <v>31</v>
      </c>
      <c r="AX499" s="13" t="s">
        <v>76</v>
      </c>
      <c r="AY499" s="263" t="s">
        <v>162</v>
      </c>
    </row>
    <row r="500" s="14" customFormat="1">
      <c r="A500" s="14"/>
      <c r="B500" s="264"/>
      <c r="C500" s="265"/>
      <c r="D500" s="254" t="s">
        <v>170</v>
      </c>
      <c r="E500" s="266" t="s">
        <v>1</v>
      </c>
      <c r="F500" s="267" t="s">
        <v>173</v>
      </c>
      <c r="G500" s="265"/>
      <c r="H500" s="268">
        <v>41.299999999999997</v>
      </c>
      <c r="I500" s="269"/>
      <c r="J500" s="265"/>
      <c r="K500" s="265"/>
      <c r="L500" s="270"/>
      <c r="M500" s="271"/>
      <c r="N500" s="272"/>
      <c r="O500" s="272"/>
      <c r="P500" s="272"/>
      <c r="Q500" s="272"/>
      <c r="R500" s="272"/>
      <c r="S500" s="272"/>
      <c r="T500" s="27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4" t="s">
        <v>170</v>
      </c>
      <c r="AU500" s="274" t="s">
        <v>88</v>
      </c>
      <c r="AV500" s="14" t="s">
        <v>168</v>
      </c>
      <c r="AW500" s="14" t="s">
        <v>31</v>
      </c>
      <c r="AX500" s="14" t="s">
        <v>83</v>
      </c>
      <c r="AY500" s="274" t="s">
        <v>162</v>
      </c>
    </row>
    <row r="501" s="2" customFormat="1" ht="24.15" customHeight="1">
      <c r="A501" s="39"/>
      <c r="B501" s="40"/>
      <c r="C501" s="238" t="s">
        <v>807</v>
      </c>
      <c r="D501" s="238" t="s">
        <v>164</v>
      </c>
      <c r="E501" s="239" t="s">
        <v>808</v>
      </c>
      <c r="F501" s="240" t="s">
        <v>809</v>
      </c>
      <c r="G501" s="241" t="s">
        <v>248</v>
      </c>
      <c r="H501" s="242">
        <v>40.200000000000003</v>
      </c>
      <c r="I501" s="243"/>
      <c r="J501" s="244">
        <f>ROUND(I501*H501,2)</f>
        <v>0</v>
      </c>
      <c r="K501" s="245"/>
      <c r="L501" s="45"/>
      <c r="M501" s="246" t="s">
        <v>1</v>
      </c>
      <c r="N501" s="247" t="s">
        <v>42</v>
      </c>
      <c r="O501" s="98"/>
      <c r="P501" s="248">
        <f>O501*H501</f>
        <v>0</v>
      </c>
      <c r="Q501" s="248">
        <v>0</v>
      </c>
      <c r="R501" s="248">
        <f>Q501*H501</f>
        <v>0</v>
      </c>
      <c r="S501" s="248">
        <v>0</v>
      </c>
      <c r="T501" s="24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0" t="s">
        <v>249</v>
      </c>
      <c r="AT501" s="250" t="s">
        <v>164</v>
      </c>
      <c r="AU501" s="250" t="s">
        <v>88</v>
      </c>
      <c r="AY501" s="18" t="s">
        <v>162</v>
      </c>
      <c r="BE501" s="251">
        <f>IF(N501="základná",J501,0)</f>
        <v>0</v>
      </c>
      <c r="BF501" s="251">
        <f>IF(N501="znížená",J501,0)</f>
        <v>0</v>
      </c>
      <c r="BG501" s="251">
        <f>IF(N501="zákl. prenesená",J501,0)</f>
        <v>0</v>
      </c>
      <c r="BH501" s="251">
        <f>IF(N501="zníž. prenesená",J501,0)</f>
        <v>0</v>
      </c>
      <c r="BI501" s="251">
        <f>IF(N501="nulová",J501,0)</f>
        <v>0</v>
      </c>
      <c r="BJ501" s="18" t="s">
        <v>88</v>
      </c>
      <c r="BK501" s="251">
        <f>ROUND(I501*H501,2)</f>
        <v>0</v>
      </c>
      <c r="BL501" s="18" t="s">
        <v>249</v>
      </c>
      <c r="BM501" s="250" t="s">
        <v>810</v>
      </c>
    </row>
    <row r="502" s="13" customFormat="1">
      <c r="A502" s="13"/>
      <c r="B502" s="252"/>
      <c r="C502" s="253"/>
      <c r="D502" s="254" t="s">
        <v>170</v>
      </c>
      <c r="E502" s="255" t="s">
        <v>1</v>
      </c>
      <c r="F502" s="256" t="s">
        <v>691</v>
      </c>
      <c r="G502" s="253"/>
      <c r="H502" s="257">
        <v>40.210000000000001</v>
      </c>
      <c r="I502" s="258"/>
      <c r="J502" s="253"/>
      <c r="K502" s="253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170</v>
      </c>
      <c r="AU502" s="263" t="s">
        <v>88</v>
      </c>
      <c r="AV502" s="13" t="s">
        <v>88</v>
      </c>
      <c r="AW502" s="13" t="s">
        <v>31</v>
      </c>
      <c r="AX502" s="13" t="s">
        <v>76</v>
      </c>
      <c r="AY502" s="263" t="s">
        <v>162</v>
      </c>
    </row>
    <row r="503" s="13" customFormat="1">
      <c r="A503" s="13"/>
      <c r="B503" s="252"/>
      <c r="C503" s="253"/>
      <c r="D503" s="254" t="s">
        <v>170</v>
      </c>
      <c r="E503" s="255" t="s">
        <v>1</v>
      </c>
      <c r="F503" s="256" t="s">
        <v>279</v>
      </c>
      <c r="G503" s="253"/>
      <c r="H503" s="257">
        <v>-0.01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170</v>
      </c>
      <c r="AU503" s="263" t="s">
        <v>88</v>
      </c>
      <c r="AV503" s="13" t="s">
        <v>88</v>
      </c>
      <c r="AW503" s="13" t="s">
        <v>31</v>
      </c>
      <c r="AX503" s="13" t="s">
        <v>76</v>
      </c>
      <c r="AY503" s="263" t="s">
        <v>162</v>
      </c>
    </row>
    <row r="504" s="14" customFormat="1">
      <c r="A504" s="14"/>
      <c r="B504" s="264"/>
      <c r="C504" s="265"/>
      <c r="D504" s="254" t="s">
        <v>170</v>
      </c>
      <c r="E504" s="266" t="s">
        <v>1</v>
      </c>
      <c r="F504" s="267" t="s">
        <v>811</v>
      </c>
      <c r="G504" s="265"/>
      <c r="H504" s="268">
        <v>40.200000000000003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4" t="s">
        <v>170</v>
      </c>
      <c r="AU504" s="274" t="s">
        <v>88</v>
      </c>
      <c r="AV504" s="14" t="s">
        <v>168</v>
      </c>
      <c r="AW504" s="14" t="s">
        <v>31</v>
      </c>
      <c r="AX504" s="14" t="s">
        <v>83</v>
      </c>
      <c r="AY504" s="274" t="s">
        <v>162</v>
      </c>
    </row>
    <row r="505" s="2" customFormat="1" ht="37.8" customHeight="1">
      <c r="A505" s="39"/>
      <c r="B505" s="40"/>
      <c r="C505" s="291" t="s">
        <v>812</v>
      </c>
      <c r="D505" s="291" t="s">
        <v>534</v>
      </c>
      <c r="E505" s="292" t="s">
        <v>813</v>
      </c>
      <c r="F505" s="293" t="s">
        <v>814</v>
      </c>
      <c r="G505" s="294" t="s">
        <v>248</v>
      </c>
      <c r="H505" s="295">
        <v>82</v>
      </c>
      <c r="I505" s="296"/>
      <c r="J505" s="297">
        <f>ROUND(I505*H505,2)</f>
        <v>0</v>
      </c>
      <c r="K505" s="298"/>
      <c r="L505" s="299"/>
      <c r="M505" s="300" t="s">
        <v>1</v>
      </c>
      <c r="N505" s="301" t="s">
        <v>42</v>
      </c>
      <c r="O505" s="98"/>
      <c r="P505" s="248">
        <f>O505*H505</f>
        <v>0</v>
      </c>
      <c r="Q505" s="248">
        <v>0.012</v>
      </c>
      <c r="R505" s="248">
        <f>Q505*H505</f>
        <v>0.98399999999999999</v>
      </c>
      <c r="S505" s="248">
        <v>0</v>
      </c>
      <c r="T505" s="24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50" t="s">
        <v>497</v>
      </c>
      <c r="AT505" s="250" t="s">
        <v>534</v>
      </c>
      <c r="AU505" s="250" t="s">
        <v>88</v>
      </c>
      <c r="AY505" s="18" t="s">
        <v>162</v>
      </c>
      <c r="BE505" s="251">
        <f>IF(N505="základná",J505,0)</f>
        <v>0</v>
      </c>
      <c r="BF505" s="251">
        <f>IF(N505="znížená",J505,0)</f>
        <v>0</v>
      </c>
      <c r="BG505" s="251">
        <f>IF(N505="zákl. prenesená",J505,0)</f>
        <v>0</v>
      </c>
      <c r="BH505" s="251">
        <f>IF(N505="zníž. prenesená",J505,0)</f>
        <v>0</v>
      </c>
      <c r="BI505" s="251">
        <f>IF(N505="nulová",J505,0)</f>
        <v>0</v>
      </c>
      <c r="BJ505" s="18" t="s">
        <v>88</v>
      </c>
      <c r="BK505" s="251">
        <f>ROUND(I505*H505,2)</f>
        <v>0</v>
      </c>
      <c r="BL505" s="18" t="s">
        <v>249</v>
      </c>
      <c r="BM505" s="250" t="s">
        <v>815</v>
      </c>
    </row>
    <row r="506" s="13" customFormat="1">
      <c r="A506" s="13"/>
      <c r="B506" s="252"/>
      <c r="C506" s="253"/>
      <c r="D506" s="254" t="s">
        <v>170</v>
      </c>
      <c r="E506" s="255" t="s">
        <v>1</v>
      </c>
      <c r="F506" s="256" t="s">
        <v>816</v>
      </c>
      <c r="G506" s="253"/>
      <c r="H506" s="257">
        <v>82.007999999999996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3" t="s">
        <v>170</v>
      </c>
      <c r="AU506" s="263" t="s">
        <v>88</v>
      </c>
      <c r="AV506" s="13" t="s">
        <v>88</v>
      </c>
      <c r="AW506" s="13" t="s">
        <v>31</v>
      </c>
      <c r="AX506" s="13" t="s">
        <v>76</v>
      </c>
      <c r="AY506" s="263" t="s">
        <v>162</v>
      </c>
    </row>
    <row r="507" s="13" customFormat="1">
      <c r="A507" s="13"/>
      <c r="B507" s="252"/>
      <c r="C507" s="253"/>
      <c r="D507" s="254" t="s">
        <v>170</v>
      </c>
      <c r="E507" s="255" t="s">
        <v>1</v>
      </c>
      <c r="F507" s="256" t="s">
        <v>817</v>
      </c>
      <c r="G507" s="253"/>
      <c r="H507" s="257">
        <v>-0.0080000000000000002</v>
      </c>
      <c r="I507" s="258"/>
      <c r="J507" s="253"/>
      <c r="K507" s="253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170</v>
      </c>
      <c r="AU507" s="263" t="s">
        <v>88</v>
      </c>
      <c r="AV507" s="13" t="s">
        <v>88</v>
      </c>
      <c r="AW507" s="13" t="s">
        <v>31</v>
      </c>
      <c r="AX507" s="13" t="s">
        <v>76</v>
      </c>
      <c r="AY507" s="263" t="s">
        <v>162</v>
      </c>
    </row>
    <row r="508" s="14" customFormat="1">
      <c r="A508" s="14"/>
      <c r="B508" s="264"/>
      <c r="C508" s="265"/>
      <c r="D508" s="254" t="s">
        <v>170</v>
      </c>
      <c r="E508" s="266" t="s">
        <v>1</v>
      </c>
      <c r="F508" s="267" t="s">
        <v>173</v>
      </c>
      <c r="G508" s="265"/>
      <c r="H508" s="268">
        <v>82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4" t="s">
        <v>170</v>
      </c>
      <c r="AU508" s="274" t="s">
        <v>88</v>
      </c>
      <c r="AV508" s="14" t="s">
        <v>168</v>
      </c>
      <c r="AW508" s="14" t="s">
        <v>31</v>
      </c>
      <c r="AX508" s="14" t="s">
        <v>83</v>
      </c>
      <c r="AY508" s="274" t="s">
        <v>162</v>
      </c>
    </row>
    <row r="509" s="2" customFormat="1" ht="37.8" customHeight="1">
      <c r="A509" s="39"/>
      <c r="B509" s="40"/>
      <c r="C509" s="238" t="s">
        <v>818</v>
      </c>
      <c r="D509" s="238" t="s">
        <v>164</v>
      </c>
      <c r="E509" s="239" t="s">
        <v>819</v>
      </c>
      <c r="F509" s="240" t="s">
        <v>820</v>
      </c>
      <c r="G509" s="241" t="s">
        <v>248</v>
      </c>
      <c r="H509" s="242">
        <v>55</v>
      </c>
      <c r="I509" s="243"/>
      <c r="J509" s="244">
        <f>ROUND(I509*H509,2)</f>
        <v>0</v>
      </c>
      <c r="K509" s="245"/>
      <c r="L509" s="45"/>
      <c r="M509" s="246" t="s">
        <v>1</v>
      </c>
      <c r="N509" s="247" t="s">
        <v>42</v>
      </c>
      <c r="O509" s="98"/>
      <c r="P509" s="248">
        <f>O509*H509</f>
        <v>0</v>
      </c>
      <c r="Q509" s="248">
        <v>0.00025999999999999998</v>
      </c>
      <c r="R509" s="248">
        <f>Q509*H509</f>
        <v>0.014299999999999999</v>
      </c>
      <c r="S509" s="248">
        <v>0</v>
      </c>
      <c r="T509" s="24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0" t="s">
        <v>249</v>
      </c>
      <c r="AT509" s="250" t="s">
        <v>164</v>
      </c>
      <c r="AU509" s="250" t="s">
        <v>88</v>
      </c>
      <c r="AY509" s="18" t="s">
        <v>162</v>
      </c>
      <c r="BE509" s="251">
        <f>IF(N509="základná",J509,0)</f>
        <v>0</v>
      </c>
      <c r="BF509" s="251">
        <f>IF(N509="znížená",J509,0)</f>
        <v>0</v>
      </c>
      <c r="BG509" s="251">
        <f>IF(N509="zákl. prenesená",J509,0)</f>
        <v>0</v>
      </c>
      <c r="BH509" s="251">
        <f>IF(N509="zníž. prenesená",J509,0)</f>
        <v>0</v>
      </c>
      <c r="BI509" s="251">
        <f>IF(N509="nulová",J509,0)</f>
        <v>0</v>
      </c>
      <c r="BJ509" s="18" t="s">
        <v>88</v>
      </c>
      <c r="BK509" s="251">
        <f>ROUND(I509*H509,2)</f>
        <v>0</v>
      </c>
      <c r="BL509" s="18" t="s">
        <v>249</v>
      </c>
      <c r="BM509" s="250" t="s">
        <v>821</v>
      </c>
    </row>
    <row r="510" s="13" customFormat="1">
      <c r="A510" s="13"/>
      <c r="B510" s="252"/>
      <c r="C510" s="253"/>
      <c r="D510" s="254" t="s">
        <v>170</v>
      </c>
      <c r="E510" s="255" t="s">
        <v>1</v>
      </c>
      <c r="F510" s="256" t="s">
        <v>822</v>
      </c>
      <c r="G510" s="253"/>
      <c r="H510" s="257">
        <v>55.020000000000003</v>
      </c>
      <c r="I510" s="258"/>
      <c r="J510" s="253"/>
      <c r="K510" s="253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170</v>
      </c>
      <c r="AU510" s="263" t="s">
        <v>88</v>
      </c>
      <c r="AV510" s="13" t="s">
        <v>88</v>
      </c>
      <c r="AW510" s="13" t="s">
        <v>31</v>
      </c>
      <c r="AX510" s="13" t="s">
        <v>76</v>
      </c>
      <c r="AY510" s="263" t="s">
        <v>162</v>
      </c>
    </row>
    <row r="511" s="13" customFormat="1">
      <c r="A511" s="13"/>
      <c r="B511" s="252"/>
      <c r="C511" s="253"/>
      <c r="D511" s="254" t="s">
        <v>170</v>
      </c>
      <c r="E511" s="255" t="s">
        <v>1</v>
      </c>
      <c r="F511" s="256" t="s">
        <v>663</v>
      </c>
      <c r="G511" s="253"/>
      <c r="H511" s="257">
        <v>-0.02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170</v>
      </c>
      <c r="AU511" s="263" t="s">
        <v>88</v>
      </c>
      <c r="AV511" s="13" t="s">
        <v>88</v>
      </c>
      <c r="AW511" s="13" t="s">
        <v>31</v>
      </c>
      <c r="AX511" s="13" t="s">
        <v>76</v>
      </c>
      <c r="AY511" s="263" t="s">
        <v>162</v>
      </c>
    </row>
    <row r="512" s="14" customFormat="1">
      <c r="A512" s="14"/>
      <c r="B512" s="264"/>
      <c r="C512" s="265"/>
      <c r="D512" s="254" t="s">
        <v>170</v>
      </c>
      <c r="E512" s="266" t="s">
        <v>1</v>
      </c>
      <c r="F512" s="267" t="s">
        <v>823</v>
      </c>
      <c r="G512" s="265"/>
      <c r="H512" s="268">
        <v>55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4" t="s">
        <v>170</v>
      </c>
      <c r="AU512" s="274" t="s">
        <v>88</v>
      </c>
      <c r="AV512" s="14" t="s">
        <v>168</v>
      </c>
      <c r="AW512" s="14" t="s">
        <v>31</v>
      </c>
      <c r="AX512" s="14" t="s">
        <v>83</v>
      </c>
      <c r="AY512" s="274" t="s">
        <v>162</v>
      </c>
    </row>
    <row r="513" s="2" customFormat="1" ht="24.15" customHeight="1">
      <c r="A513" s="39"/>
      <c r="B513" s="40"/>
      <c r="C513" s="291" t="s">
        <v>824</v>
      </c>
      <c r="D513" s="291" t="s">
        <v>534</v>
      </c>
      <c r="E513" s="292" t="s">
        <v>825</v>
      </c>
      <c r="F513" s="293" t="s">
        <v>826</v>
      </c>
      <c r="G513" s="294" t="s">
        <v>248</v>
      </c>
      <c r="H513" s="295">
        <v>56.100000000000001</v>
      </c>
      <c r="I513" s="296"/>
      <c r="J513" s="297">
        <f>ROUND(I513*H513,2)</f>
        <v>0</v>
      </c>
      <c r="K513" s="298"/>
      <c r="L513" s="299"/>
      <c r="M513" s="300" t="s">
        <v>1</v>
      </c>
      <c r="N513" s="301" t="s">
        <v>42</v>
      </c>
      <c r="O513" s="98"/>
      <c r="P513" s="248">
        <f>O513*H513</f>
        <v>0</v>
      </c>
      <c r="Q513" s="248">
        <v>0.0144</v>
      </c>
      <c r="R513" s="248">
        <f>Q513*H513</f>
        <v>0.80784</v>
      </c>
      <c r="S513" s="248">
        <v>0</v>
      </c>
      <c r="T513" s="24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0" t="s">
        <v>497</v>
      </c>
      <c r="AT513" s="250" t="s">
        <v>534</v>
      </c>
      <c r="AU513" s="250" t="s">
        <v>88</v>
      </c>
      <c r="AY513" s="18" t="s">
        <v>162</v>
      </c>
      <c r="BE513" s="251">
        <f>IF(N513="základná",J513,0)</f>
        <v>0</v>
      </c>
      <c r="BF513" s="251">
        <f>IF(N513="znížená",J513,0)</f>
        <v>0</v>
      </c>
      <c r="BG513" s="251">
        <f>IF(N513="zákl. prenesená",J513,0)</f>
        <v>0</v>
      </c>
      <c r="BH513" s="251">
        <f>IF(N513="zníž. prenesená",J513,0)</f>
        <v>0</v>
      </c>
      <c r="BI513" s="251">
        <f>IF(N513="nulová",J513,0)</f>
        <v>0</v>
      </c>
      <c r="BJ513" s="18" t="s">
        <v>88</v>
      </c>
      <c r="BK513" s="251">
        <f>ROUND(I513*H513,2)</f>
        <v>0</v>
      </c>
      <c r="BL513" s="18" t="s">
        <v>249</v>
      </c>
      <c r="BM513" s="250" t="s">
        <v>827</v>
      </c>
    </row>
    <row r="514" s="13" customFormat="1">
      <c r="A514" s="13"/>
      <c r="B514" s="252"/>
      <c r="C514" s="253"/>
      <c r="D514" s="254" t="s">
        <v>170</v>
      </c>
      <c r="E514" s="255" t="s">
        <v>1</v>
      </c>
      <c r="F514" s="256" t="s">
        <v>828</v>
      </c>
      <c r="G514" s="253"/>
      <c r="H514" s="257">
        <v>56.100000000000001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170</v>
      </c>
      <c r="AU514" s="263" t="s">
        <v>88</v>
      </c>
      <c r="AV514" s="13" t="s">
        <v>88</v>
      </c>
      <c r="AW514" s="13" t="s">
        <v>31</v>
      </c>
      <c r="AX514" s="13" t="s">
        <v>83</v>
      </c>
      <c r="AY514" s="263" t="s">
        <v>162</v>
      </c>
    </row>
    <row r="515" s="2" customFormat="1" ht="37.8" customHeight="1">
      <c r="A515" s="39"/>
      <c r="B515" s="40"/>
      <c r="C515" s="238" t="s">
        <v>829</v>
      </c>
      <c r="D515" s="238" t="s">
        <v>164</v>
      </c>
      <c r="E515" s="239" t="s">
        <v>830</v>
      </c>
      <c r="F515" s="240" t="s">
        <v>831</v>
      </c>
      <c r="G515" s="241" t="s">
        <v>248</v>
      </c>
      <c r="H515" s="242">
        <v>117.59999999999999</v>
      </c>
      <c r="I515" s="243"/>
      <c r="J515" s="244">
        <f>ROUND(I515*H515,2)</f>
        <v>0</v>
      </c>
      <c r="K515" s="245"/>
      <c r="L515" s="45"/>
      <c r="M515" s="246" t="s">
        <v>1</v>
      </c>
      <c r="N515" s="247" t="s">
        <v>42</v>
      </c>
      <c r="O515" s="98"/>
      <c r="P515" s="248">
        <f>O515*H515</f>
        <v>0</v>
      </c>
      <c r="Q515" s="248">
        <v>0.00083000000000000001</v>
      </c>
      <c r="R515" s="248">
        <f>Q515*H515</f>
        <v>0.097608</v>
      </c>
      <c r="S515" s="248">
        <v>0</v>
      </c>
      <c r="T515" s="24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0" t="s">
        <v>249</v>
      </c>
      <c r="AT515" s="250" t="s">
        <v>164</v>
      </c>
      <c r="AU515" s="250" t="s">
        <v>88</v>
      </c>
      <c r="AY515" s="18" t="s">
        <v>162</v>
      </c>
      <c r="BE515" s="251">
        <f>IF(N515="základná",J515,0)</f>
        <v>0</v>
      </c>
      <c r="BF515" s="251">
        <f>IF(N515="znížená",J515,0)</f>
        <v>0</v>
      </c>
      <c r="BG515" s="251">
        <f>IF(N515="zákl. prenesená",J515,0)</f>
        <v>0</v>
      </c>
      <c r="BH515" s="251">
        <f>IF(N515="zníž. prenesená",J515,0)</f>
        <v>0</v>
      </c>
      <c r="BI515" s="251">
        <f>IF(N515="nulová",J515,0)</f>
        <v>0</v>
      </c>
      <c r="BJ515" s="18" t="s">
        <v>88</v>
      </c>
      <c r="BK515" s="251">
        <f>ROUND(I515*H515,2)</f>
        <v>0</v>
      </c>
      <c r="BL515" s="18" t="s">
        <v>249</v>
      </c>
      <c r="BM515" s="250" t="s">
        <v>832</v>
      </c>
    </row>
    <row r="516" s="13" customFormat="1">
      <c r="A516" s="13"/>
      <c r="B516" s="252"/>
      <c r="C516" s="253"/>
      <c r="D516" s="254" t="s">
        <v>170</v>
      </c>
      <c r="E516" s="255" t="s">
        <v>1</v>
      </c>
      <c r="F516" s="256" t="s">
        <v>833</v>
      </c>
      <c r="G516" s="253"/>
      <c r="H516" s="257">
        <v>117.59999999999999</v>
      </c>
      <c r="I516" s="258"/>
      <c r="J516" s="253"/>
      <c r="K516" s="253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170</v>
      </c>
      <c r="AU516" s="263" t="s">
        <v>88</v>
      </c>
      <c r="AV516" s="13" t="s">
        <v>88</v>
      </c>
      <c r="AW516" s="13" t="s">
        <v>31</v>
      </c>
      <c r="AX516" s="13" t="s">
        <v>76</v>
      </c>
      <c r="AY516" s="263" t="s">
        <v>162</v>
      </c>
    </row>
    <row r="517" s="14" customFormat="1">
      <c r="A517" s="14"/>
      <c r="B517" s="264"/>
      <c r="C517" s="265"/>
      <c r="D517" s="254" t="s">
        <v>170</v>
      </c>
      <c r="E517" s="266" t="s">
        <v>1</v>
      </c>
      <c r="F517" s="267" t="s">
        <v>834</v>
      </c>
      <c r="G517" s="265"/>
      <c r="H517" s="268">
        <v>117.59999999999999</v>
      </c>
      <c r="I517" s="269"/>
      <c r="J517" s="265"/>
      <c r="K517" s="265"/>
      <c r="L517" s="270"/>
      <c r="M517" s="271"/>
      <c r="N517" s="272"/>
      <c r="O517" s="272"/>
      <c r="P517" s="272"/>
      <c r="Q517" s="272"/>
      <c r="R517" s="272"/>
      <c r="S517" s="272"/>
      <c r="T517" s="27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4" t="s">
        <v>170</v>
      </c>
      <c r="AU517" s="274" t="s">
        <v>88</v>
      </c>
      <c r="AV517" s="14" t="s">
        <v>168</v>
      </c>
      <c r="AW517" s="14" t="s">
        <v>31</v>
      </c>
      <c r="AX517" s="14" t="s">
        <v>83</v>
      </c>
      <c r="AY517" s="274" t="s">
        <v>162</v>
      </c>
    </row>
    <row r="518" s="2" customFormat="1" ht="24.15" customHeight="1">
      <c r="A518" s="39"/>
      <c r="B518" s="40"/>
      <c r="C518" s="291" t="s">
        <v>835</v>
      </c>
      <c r="D518" s="291" t="s">
        <v>534</v>
      </c>
      <c r="E518" s="292" t="s">
        <v>836</v>
      </c>
      <c r="F518" s="293" t="s">
        <v>837</v>
      </c>
      <c r="G518" s="294" t="s">
        <v>248</v>
      </c>
      <c r="H518" s="295">
        <v>120</v>
      </c>
      <c r="I518" s="296"/>
      <c r="J518" s="297">
        <f>ROUND(I518*H518,2)</f>
        <v>0</v>
      </c>
      <c r="K518" s="298"/>
      <c r="L518" s="299"/>
      <c r="M518" s="300" t="s">
        <v>1</v>
      </c>
      <c r="N518" s="301" t="s">
        <v>42</v>
      </c>
      <c r="O518" s="98"/>
      <c r="P518" s="248">
        <f>O518*H518</f>
        <v>0</v>
      </c>
      <c r="Q518" s="248">
        <v>0.014999999999999999</v>
      </c>
      <c r="R518" s="248">
        <f>Q518*H518</f>
        <v>1.7999999999999998</v>
      </c>
      <c r="S518" s="248">
        <v>0</v>
      </c>
      <c r="T518" s="24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0" t="s">
        <v>497</v>
      </c>
      <c r="AT518" s="250" t="s">
        <v>534</v>
      </c>
      <c r="AU518" s="250" t="s">
        <v>88</v>
      </c>
      <c r="AY518" s="18" t="s">
        <v>162</v>
      </c>
      <c r="BE518" s="251">
        <f>IF(N518="základná",J518,0)</f>
        <v>0</v>
      </c>
      <c r="BF518" s="251">
        <f>IF(N518="znížená",J518,0)</f>
        <v>0</v>
      </c>
      <c r="BG518" s="251">
        <f>IF(N518="zákl. prenesená",J518,0)</f>
        <v>0</v>
      </c>
      <c r="BH518" s="251">
        <f>IF(N518="zníž. prenesená",J518,0)</f>
        <v>0</v>
      </c>
      <c r="BI518" s="251">
        <f>IF(N518="nulová",J518,0)</f>
        <v>0</v>
      </c>
      <c r="BJ518" s="18" t="s">
        <v>88</v>
      </c>
      <c r="BK518" s="251">
        <f>ROUND(I518*H518,2)</f>
        <v>0</v>
      </c>
      <c r="BL518" s="18" t="s">
        <v>249</v>
      </c>
      <c r="BM518" s="250" t="s">
        <v>838</v>
      </c>
    </row>
    <row r="519" s="13" customFormat="1">
      <c r="A519" s="13"/>
      <c r="B519" s="252"/>
      <c r="C519" s="253"/>
      <c r="D519" s="254" t="s">
        <v>170</v>
      </c>
      <c r="E519" s="255" t="s">
        <v>1</v>
      </c>
      <c r="F519" s="256" t="s">
        <v>839</v>
      </c>
      <c r="G519" s="253"/>
      <c r="H519" s="257">
        <v>119.952</v>
      </c>
      <c r="I519" s="258"/>
      <c r="J519" s="253"/>
      <c r="K519" s="253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170</v>
      </c>
      <c r="AU519" s="263" t="s">
        <v>88</v>
      </c>
      <c r="AV519" s="13" t="s">
        <v>88</v>
      </c>
      <c r="AW519" s="13" t="s">
        <v>31</v>
      </c>
      <c r="AX519" s="13" t="s">
        <v>76</v>
      </c>
      <c r="AY519" s="263" t="s">
        <v>162</v>
      </c>
    </row>
    <row r="520" s="13" customFormat="1">
      <c r="A520" s="13"/>
      <c r="B520" s="252"/>
      <c r="C520" s="253"/>
      <c r="D520" s="254" t="s">
        <v>170</v>
      </c>
      <c r="E520" s="255" t="s">
        <v>1</v>
      </c>
      <c r="F520" s="256" t="s">
        <v>840</v>
      </c>
      <c r="G520" s="253"/>
      <c r="H520" s="257">
        <v>0.048000000000000001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170</v>
      </c>
      <c r="AU520" s="263" t="s">
        <v>88</v>
      </c>
      <c r="AV520" s="13" t="s">
        <v>88</v>
      </c>
      <c r="AW520" s="13" t="s">
        <v>31</v>
      </c>
      <c r="AX520" s="13" t="s">
        <v>76</v>
      </c>
      <c r="AY520" s="263" t="s">
        <v>162</v>
      </c>
    </row>
    <row r="521" s="14" customFormat="1">
      <c r="A521" s="14"/>
      <c r="B521" s="264"/>
      <c r="C521" s="265"/>
      <c r="D521" s="254" t="s">
        <v>170</v>
      </c>
      <c r="E521" s="266" t="s">
        <v>1</v>
      </c>
      <c r="F521" s="267" t="s">
        <v>173</v>
      </c>
      <c r="G521" s="265"/>
      <c r="H521" s="268">
        <v>120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4" t="s">
        <v>170</v>
      </c>
      <c r="AU521" s="274" t="s">
        <v>88</v>
      </c>
      <c r="AV521" s="14" t="s">
        <v>168</v>
      </c>
      <c r="AW521" s="14" t="s">
        <v>31</v>
      </c>
      <c r="AX521" s="14" t="s">
        <v>83</v>
      </c>
      <c r="AY521" s="274" t="s">
        <v>162</v>
      </c>
    </row>
    <row r="522" s="2" customFormat="1" ht="24.15" customHeight="1">
      <c r="A522" s="39"/>
      <c r="B522" s="40"/>
      <c r="C522" s="238" t="s">
        <v>841</v>
      </c>
      <c r="D522" s="238" t="s">
        <v>164</v>
      </c>
      <c r="E522" s="239" t="s">
        <v>842</v>
      </c>
      <c r="F522" s="240" t="s">
        <v>843</v>
      </c>
      <c r="G522" s="241" t="s">
        <v>183</v>
      </c>
      <c r="H522" s="242">
        <v>3.8780000000000001</v>
      </c>
      <c r="I522" s="243"/>
      <c r="J522" s="244">
        <f>ROUND(I522*H522,2)</f>
        <v>0</v>
      </c>
      <c r="K522" s="245"/>
      <c r="L522" s="45"/>
      <c r="M522" s="246" t="s">
        <v>1</v>
      </c>
      <c r="N522" s="247" t="s">
        <v>42</v>
      </c>
      <c r="O522" s="98"/>
      <c r="P522" s="248">
        <f>O522*H522</f>
        <v>0</v>
      </c>
      <c r="Q522" s="248">
        <v>0</v>
      </c>
      <c r="R522" s="248">
        <f>Q522*H522</f>
        <v>0</v>
      </c>
      <c r="S522" s="248">
        <v>0</v>
      </c>
      <c r="T522" s="24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0" t="s">
        <v>249</v>
      </c>
      <c r="AT522" s="250" t="s">
        <v>164</v>
      </c>
      <c r="AU522" s="250" t="s">
        <v>88</v>
      </c>
      <c r="AY522" s="18" t="s">
        <v>162</v>
      </c>
      <c r="BE522" s="251">
        <f>IF(N522="základná",J522,0)</f>
        <v>0</v>
      </c>
      <c r="BF522" s="251">
        <f>IF(N522="znížená",J522,0)</f>
        <v>0</v>
      </c>
      <c r="BG522" s="251">
        <f>IF(N522="zákl. prenesená",J522,0)</f>
        <v>0</v>
      </c>
      <c r="BH522" s="251">
        <f>IF(N522="zníž. prenesená",J522,0)</f>
        <v>0</v>
      </c>
      <c r="BI522" s="251">
        <f>IF(N522="nulová",J522,0)</f>
        <v>0</v>
      </c>
      <c r="BJ522" s="18" t="s">
        <v>88</v>
      </c>
      <c r="BK522" s="251">
        <f>ROUND(I522*H522,2)</f>
        <v>0</v>
      </c>
      <c r="BL522" s="18" t="s">
        <v>249</v>
      </c>
      <c r="BM522" s="250" t="s">
        <v>844</v>
      </c>
    </row>
    <row r="523" s="12" customFormat="1" ht="22.8" customHeight="1">
      <c r="A523" s="12"/>
      <c r="B523" s="222"/>
      <c r="C523" s="223"/>
      <c r="D523" s="224" t="s">
        <v>75</v>
      </c>
      <c r="E523" s="236" t="s">
        <v>845</v>
      </c>
      <c r="F523" s="236" t="s">
        <v>846</v>
      </c>
      <c r="G523" s="223"/>
      <c r="H523" s="223"/>
      <c r="I523" s="226"/>
      <c r="J523" s="237">
        <f>BK523</f>
        <v>0</v>
      </c>
      <c r="K523" s="223"/>
      <c r="L523" s="228"/>
      <c r="M523" s="229"/>
      <c r="N523" s="230"/>
      <c r="O523" s="230"/>
      <c r="P523" s="231">
        <f>SUM(P524:P526)</f>
        <v>0</v>
      </c>
      <c r="Q523" s="230"/>
      <c r="R523" s="231">
        <f>SUM(R524:R526)</f>
        <v>0.042639999999999997</v>
      </c>
      <c r="S523" s="230"/>
      <c r="T523" s="232">
        <f>SUM(T524:T526)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33" t="s">
        <v>88</v>
      </c>
      <c r="AT523" s="234" t="s">
        <v>75</v>
      </c>
      <c r="AU523" s="234" t="s">
        <v>83</v>
      </c>
      <c r="AY523" s="233" t="s">
        <v>162</v>
      </c>
      <c r="BK523" s="235">
        <f>SUM(BK524:BK526)</f>
        <v>0</v>
      </c>
    </row>
    <row r="524" s="2" customFormat="1" ht="16.5" customHeight="1">
      <c r="A524" s="39"/>
      <c r="B524" s="40"/>
      <c r="C524" s="238" t="s">
        <v>847</v>
      </c>
      <c r="D524" s="238" t="s">
        <v>164</v>
      </c>
      <c r="E524" s="239" t="s">
        <v>848</v>
      </c>
      <c r="F524" s="240" t="s">
        <v>849</v>
      </c>
      <c r="G524" s="241" t="s">
        <v>203</v>
      </c>
      <c r="H524" s="242">
        <v>2</v>
      </c>
      <c r="I524" s="243"/>
      <c r="J524" s="244">
        <f>ROUND(I524*H524,2)</f>
        <v>0</v>
      </c>
      <c r="K524" s="245"/>
      <c r="L524" s="45"/>
      <c r="M524" s="246" t="s">
        <v>1</v>
      </c>
      <c r="N524" s="247" t="s">
        <v>42</v>
      </c>
      <c r="O524" s="98"/>
      <c r="P524" s="248">
        <f>O524*H524</f>
        <v>0</v>
      </c>
      <c r="Q524" s="248">
        <v>0</v>
      </c>
      <c r="R524" s="248">
        <f>Q524*H524</f>
        <v>0</v>
      </c>
      <c r="S524" s="248">
        <v>0</v>
      </c>
      <c r="T524" s="24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0" t="s">
        <v>249</v>
      </c>
      <c r="AT524" s="250" t="s">
        <v>164</v>
      </c>
      <c r="AU524" s="250" t="s">
        <v>88</v>
      </c>
      <c r="AY524" s="18" t="s">
        <v>162</v>
      </c>
      <c r="BE524" s="251">
        <f>IF(N524="základná",J524,0)</f>
        <v>0</v>
      </c>
      <c r="BF524" s="251">
        <f>IF(N524="znížená",J524,0)</f>
        <v>0</v>
      </c>
      <c r="BG524" s="251">
        <f>IF(N524="zákl. prenesená",J524,0)</f>
        <v>0</v>
      </c>
      <c r="BH524" s="251">
        <f>IF(N524="zníž. prenesená",J524,0)</f>
        <v>0</v>
      </c>
      <c r="BI524" s="251">
        <f>IF(N524="nulová",J524,0)</f>
        <v>0</v>
      </c>
      <c r="BJ524" s="18" t="s">
        <v>88</v>
      </c>
      <c r="BK524" s="251">
        <f>ROUND(I524*H524,2)</f>
        <v>0</v>
      </c>
      <c r="BL524" s="18" t="s">
        <v>249</v>
      </c>
      <c r="BM524" s="250" t="s">
        <v>850</v>
      </c>
    </row>
    <row r="525" s="2" customFormat="1" ht="21.75" customHeight="1">
      <c r="A525" s="39"/>
      <c r="B525" s="40"/>
      <c r="C525" s="291" t="s">
        <v>851</v>
      </c>
      <c r="D525" s="291" t="s">
        <v>534</v>
      </c>
      <c r="E525" s="292" t="s">
        <v>852</v>
      </c>
      <c r="F525" s="293" t="s">
        <v>853</v>
      </c>
      <c r="G525" s="294" t="s">
        <v>203</v>
      </c>
      <c r="H525" s="295">
        <v>2</v>
      </c>
      <c r="I525" s="296"/>
      <c r="J525" s="297">
        <f>ROUND(I525*H525,2)</f>
        <v>0</v>
      </c>
      <c r="K525" s="298"/>
      <c r="L525" s="299"/>
      <c r="M525" s="300" t="s">
        <v>1</v>
      </c>
      <c r="N525" s="301" t="s">
        <v>42</v>
      </c>
      <c r="O525" s="98"/>
      <c r="P525" s="248">
        <f>O525*H525</f>
        <v>0</v>
      </c>
      <c r="Q525" s="248">
        <v>0.021319999999999999</v>
      </c>
      <c r="R525" s="248">
        <f>Q525*H525</f>
        <v>0.042639999999999997</v>
      </c>
      <c r="S525" s="248">
        <v>0</v>
      </c>
      <c r="T525" s="24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0" t="s">
        <v>497</v>
      </c>
      <c r="AT525" s="250" t="s">
        <v>534</v>
      </c>
      <c r="AU525" s="250" t="s">
        <v>88</v>
      </c>
      <c r="AY525" s="18" t="s">
        <v>162</v>
      </c>
      <c r="BE525" s="251">
        <f>IF(N525="základná",J525,0)</f>
        <v>0</v>
      </c>
      <c r="BF525" s="251">
        <f>IF(N525="znížená",J525,0)</f>
        <v>0</v>
      </c>
      <c r="BG525" s="251">
        <f>IF(N525="zákl. prenesená",J525,0)</f>
        <v>0</v>
      </c>
      <c r="BH525" s="251">
        <f>IF(N525="zníž. prenesená",J525,0)</f>
        <v>0</v>
      </c>
      <c r="BI525" s="251">
        <f>IF(N525="nulová",J525,0)</f>
        <v>0</v>
      </c>
      <c r="BJ525" s="18" t="s">
        <v>88</v>
      </c>
      <c r="BK525" s="251">
        <f>ROUND(I525*H525,2)</f>
        <v>0</v>
      </c>
      <c r="BL525" s="18" t="s">
        <v>249</v>
      </c>
      <c r="BM525" s="250" t="s">
        <v>854</v>
      </c>
    </row>
    <row r="526" s="2" customFormat="1" ht="24.15" customHeight="1">
      <c r="A526" s="39"/>
      <c r="B526" s="40"/>
      <c r="C526" s="238" t="s">
        <v>855</v>
      </c>
      <c r="D526" s="238" t="s">
        <v>164</v>
      </c>
      <c r="E526" s="239" t="s">
        <v>856</v>
      </c>
      <c r="F526" s="240" t="s">
        <v>857</v>
      </c>
      <c r="G526" s="241" t="s">
        <v>183</v>
      </c>
      <c r="H526" s="242">
        <v>0.042999999999999997</v>
      </c>
      <c r="I526" s="243"/>
      <c r="J526" s="244">
        <f>ROUND(I526*H526,2)</f>
        <v>0</v>
      </c>
      <c r="K526" s="245"/>
      <c r="L526" s="45"/>
      <c r="M526" s="246" t="s">
        <v>1</v>
      </c>
      <c r="N526" s="247" t="s">
        <v>42</v>
      </c>
      <c r="O526" s="98"/>
      <c r="P526" s="248">
        <f>O526*H526</f>
        <v>0</v>
      </c>
      <c r="Q526" s="248">
        <v>0</v>
      </c>
      <c r="R526" s="248">
        <f>Q526*H526</f>
        <v>0</v>
      </c>
      <c r="S526" s="248">
        <v>0</v>
      </c>
      <c r="T526" s="24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0" t="s">
        <v>249</v>
      </c>
      <c r="AT526" s="250" t="s">
        <v>164</v>
      </c>
      <c r="AU526" s="250" t="s">
        <v>88</v>
      </c>
      <c r="AY526" s="18" t="s">
        <v>162</v>
      </c>
      <c r="BE526" s="251">
        <f>IF(N526="základná",J526,0)</f>
        <v>0</v>
      </c>
      <c r="BF526" s="251">
        <f>IF(N526="znížená",J526,0)</f>
        <v>0</v>
      </c>
      <c r="BG526" s="251">
        <f>IF(N526="zákl. prenesená",J526,0)</f>
        <v>0</v>
      </c>
      <c r="BH526" s="251">
        <f>IF(N526="zníž. prenesená",J526,0)</f>
        <v>0</v>
      </c>
      <c r="BI526" s="251">
        <f>IF(N526="nulová",J526,0)</f>
        <v>0</v>
      </c>
      <c r="BJ526" s="18" t="s">
        <v>88</v>
      </c>
      <c r="BK526" s="251">
        <f>ROUND(I526*H526,2)</f>
        <v>0</v>
      </c>
      <c r="BL526" s="18" t="s">
        <v>249</v>
      </c>
      <c r="BM526" s="250" t="s">
        <v>858</v>
      </c>
    </row>
    <row r="527" s="12" customFormat="1" ht="22.8" customHeight="1">
      <c r="A527" s="12"/>
      <c r="B527" s="222"/>
      <c r="C527" s="223"/>
      <c r="D527" s="224" t="s">
        <v>75</v>
      </c>
      <c r="E527" s="236" t="s">
        <v>243</v>
      </c>
      <c r="F527" s="236" t="s">
        <v>244</v>
      </c>
      <c r="G527" s="223"/>
      <c r="H527" s="223"/>
      <c r="I527" s="226"/>
      <c r="J527" s="237">
        <f>BK527</f>
        <v>0</v>
      </c>
      <c r="K527" s="223"/>
      <c r="L527" s="228"/>
      <c r="M527" s="229"/>
      <c r="N527" s="230"/>
      <c r="O527" s="230"/>
      <c r="P527" s="231">
        <f>SUM(P528:P612)</f>
        <v>0</v>
      </c>
      <c r="Q527" s="230"/>
      <c r="R527" s="231">
        <f>SUM(R528:R612)</f>
        <v>4.0707215999999997</v>
      </c>
      <c r="S527" s="230"/>
      <c r="T527" s="232">
        <f>SUM(T528:T612)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33" t="s">
        <v>88</v>
      </c>
      <c r="AT527" s="234" t="s">
        <v>75</v>
      </c>
      <c r="AU527" s="234" t="s">
        <v>83</v>
      </c>
      <c r="AY527" s="233" t="s">
        <v>162</v>
      </c>
      <c r="BK527" s="235">
        <f>SUM(BK528:BK612)</f>
        <v>0</v>
      </c>
    </row>
    <row r="528" s="2" customFormat="1" ht="24.15" customHeight="1">
      <c r="A528" s="39"/>
      <c r="B528" s="40"/>
      <c r="C528" s="238" t="s">
        <v>859</v>
      </c>
      <c r="D528" s="238" t="s">
        <v>164</v>
      </c>
      <c r="E528" s="239" t="s">
        <v>860</v>
      </c>
      <c r="F528" s="240" t="s">
        <v>861</v>
      </c>
      <c r="G528" s="241" t="s">
        <v>208</v>
      </c>
      <c r="H528" s="242">
        <v>6.5999999999999996</v>
      </c>
      <c r="I528" s="243"/>
      <c r="J528" s="244">
        <f>ROUND(I528*H528,2)</f>
        <v>0</v>
      </c>
      <c r="K528" s="245"/>
      <c r="L528" s="45"/>
      <c r="M528" s="246" t="s">
        <v>1</v>
      </c>
      <c r="N528" s="247" t="s">
        <v>42</v>
      </c>
      <c r="O528" s="98"/>
      <c r="P528" s="248">
        <f>O528*H528</f>
        <v>0</v>
      </c>
      <c r="Q528" s="248">
        <v>0.00027999999999999998</v>
      </c>
      <c r="R528" s="248">
        <f>Q528*H528</f>
        <v>0.0018479999999999998</v>
      </c>
      <c r="S528" s="248">
        <v>0</v>
      </c>
      <c r="T528" s="24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0" t="s">
        <v>249</v>
      </c>
      <c r="AT528" s="250" t="s">
        <v>164</v>
      </c>
      <c r="AU528" s="250" t="s">
        <v>88</v>
      </c>
      <c r="AY528" s="18" t="s">
        <v>162</v>
      </c>
      <c r="BE528" s="251">
        <f>IF(N528="základná",J528,0)</f>
        <v>0</v>
      </c>
      <c r="BF528" s="251">
        <f>IF(N528="znížená",J528,0)</f>
        <v>0</v>
      </c>
      <c r="BG528" s="251">
        <f>IF(N528="zákl. prenesená",J528,0)</f>
        <v>0</v>
      </c>
      <c r="BH528" s="251">
        <f>IF(N528="zníž. prenesená",J528,0)</f>
        <v>0</v>
      </c>
      <c r="BI528" s="251">
        <f>IF(N528="nulová",J528,0)</f>
        <v>0</v>
      </c>
      <c r="BJ528" s="18" t="s">
        <v>88</v>
      </c>
      <c r="BK528" s="251">
        <f>ROUND(I528*H528,2)</f>
        <v>0</v>
      </c>
      <c r="BL528" s="18" t="s">
        <v>249</v>
      </c>
      <c r="BM528" s="250" t="s">
        <v>862</v>
      </c>
    </row>
    <row r="529" s="13" customFormat="1">
      <c r="A529" s="13"/>
      <c r="B529" s="252"/>
      <c r="C529" s="253"/>
      <c r="D529" s="254" t="s">
        <v>170</v>
      </c>
      <c r="E529" s="255" t="s">
        <v>1</v>
      </c>
      <c r="F529" s="256" t="s">
        <v>863</v>
      </c>
      <c r="G529" s="253"/>
      <c r="H529" s="257">
        <v>6.6200000000000001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170</v>
      </c>
      <c r="AU529" s="263" t="s">
        <v>88</v>
      </c>
      <c r="AV529" s="13" t="s">
        <v>88</v>
      </c>
      <c r="AW529" s="13" t="s">
        <v>31</v>
      </c>
      <c r="AX529" s="13" t="s">
        <v>76</v>
      </c>
      <c r="AY529" s="263" t="s">
        <v>162</v>
      </c>
    </row>
    <row r="530" s="13" customFormat="1">
      <c r="A530" s="13"/>
      <c r="B530" s="252"/>
      <c r="C530" s="253"/>
      <c r="D530" s="254" t="s">
        <v>170</v>
      </c>
      <c r="E530" s="255" t="s">
        <v>1</v>
      </c>
      <c r="F530" s="256" t="s">
        <v>663</v>
      </c>
      <c r="G530" s="253"/>
      <c r="H530" s="257">
        <v>-0.02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170</v>
      </c>
      <c r="AU530" s="263" t="s">
        <v>88</v>
      </c>
      <c r="AV530" s="13" t="s">
        <v>88</v>
      </c>
      <c r="AW530" s="13" t="s">
        <v>31</v>
      </c>
      <c r="AX530" s="13" t="s">
        <v>76</v>
      </c>
      <c r="AY530" s="263" t="s">
        <v>162</v>
      </c>
    </row>
    <row r="531" s="14" customFormat="1">
      <c r="A531" s="14"/>
      <c r="B531" s="264"/>
      <c r="C531" s="265"/>
      <c r="D531" s="254" t="s">
        <v>170</v>
      </c>
      <c r="E531" s="266" t="s">
        <v>1</v>
      </c>
      <c r="F531" s="267" t="s">
        <v>864</v>
      </c>
      <c r="G531" s="265"/>
      <c r="H531" s="268">
        <v>6.5999999999999996</v>
      </c>
      <c r="I531" s="269"/>
      <c r="J531" s="265"/>
      <c r="K531" s="265"/>
      <c r="L531" s="270"/>
      <c r="M531" s="271"/>
      <c r="N531" s="272"/>
      <c r="O531" s="272"/>
      <c r="P531" s="272"/>
      <c r="Q531" s="272"/>
      <c r="R531" s="272"/>
      <c r="S531" s="272"/>
      <c r="T531" s="27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4" t="s">
        <v>170</v>
      </c>
      <c r="AU531" s="274" t="s">
        <v>88</v>
      </c>
      <c r="AV531" s="14" t="s">
        <v>168</v>
      </c>
      <c r="AW531" s="14" t="s">
        <v>31</v>
      </c>
      <c r="AX531" s="14" t="s">
        <v>83</v>
      </c>
      <c r="AY531" s="274" t="s">
        <v>162</v>
      </c>
    </row>
    <row r="532" s="2" customFormat="1" ht="16.5" customHeight="1">
      <c r="A532" s="39"/>
      <c r="B532" s="40"/>
      <c r="C532" s="291" t="s">
        <v>865</v>
      </c>
      <c r="D532" s="291" t="s">
        <v>534</v>
      </c>
      <c r="E532" s="292" t="s">
        <v>866</v>
      </c>
      <c r="F532" s="293" t="s">
        <v>867</v>
      </c>
      <c r="G532" s="294" t="s">
        <v>208</v>
      </c>
      <c r="H532" s="295">
        <v>6.5999999999999996</v>
      </c>
      <c r="I532" s="296"/>
      <c r="J532" s="297">
        <f>ROUND(I532*H532,2)</f>
        <v>0</v>
      </c>
      <c r="K532" s="298"/>
      <c r="L532" s="299"/>
      <c r="M532" s="300" t="s">
        <v>1</v>
      </c>
      <c r="N532" s="301" t="s">
        <v>42</v>
      </c>
      <c r="O532" s="98"/>
      <c r="P532" s="248">
        <f>O532*H532</f>
        <v>0</v>
      </c>
      <c r="Q532" s="248">
        <v>0.01</v>
      </c>
      <c r="R532" s="248">
        <f>Q532*H532</f>
        <v>0.066000000000000003</v>
      </c>
      <c r="S532" s="248">
        <v>0</v>
      </c>
      <c r="T532" s="24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0" t="s">
        <v>497</v>
      </c>
      <c r="AT532" s="250" t="s">
        <v>534</v>
      </c>
      <c r="AU532" s="250" t="s">
        <v>88</v>
      </c>
      <c r="AY532" s="18" t="s">
        <v>162</v>
      </c>
      <c r="BE532" s="251">
        <f>IF(N532="základná",J532,0)</f>
        <v>0</v>
      </c>
      <c r="BF532" s="251">
        <f>IF(N532="znížená",J532,0)</f>
        <v>0</v>
      </c>
      <c r="BG532" s="251">
        <f>IF(N532="zákl. prenesená",J532,0)</f>
        <v>0</v>
      </c>
      <c r="BH532" s="251">
        <f>IF(N532="zníž. prenesená",J532,0)</f>
        <v>0</v>
      </c>
      <c r="BI532" s="251">
        <f>IF(N532="nulová",J532,0)</f>
        <v>0</v>
      </c>
      <c r="BJ532" s="18" t="s">
        <v>88</v>
      </c>
      <c r="BK532" s="251">
        <f>ROUND(I532*H532,2)</f>
        <v>0</v>
      </c>
      <c r="BL532" s="18" t="s">
        <v>249</v>
      </c>
      <c r="BM532" s="250" t="s">
        <v>868</v>
      </c>
    </row>
    <row r="533" s="2" customFormat="1" ht="24.15" customHeight="1">
      <c r="A533" s="39"/>
      <c r="B533" s="40"/>
      <c r="C533" s="238" t="s">
        <v>869</v>
      </c>
      <c r="D533" s="238" t="s">
        <v>164</v>
      </c>
      <c r="E533" s="239" t="s">
        <v>870</v>
      </c>
      <c r="F533" s="240" t="s">
        <v>871</v>
      </c>
      <c r="G533" s="241" t="s">
        <v>203</v>
      </c>
      <c r="H533" s="242">
        <v>28</v>
      </c>
      <c r="I533" s="243"/>
      <c r="J533" s="244">
        <f>ROUND(I533*H533,2)</f>
        <v>0</v>
      </c>
      <c r="K533" s="245"/>
      <c r="L533" s="45"/>
      <c r="M533" s="246" t="s">
        <v>1</v>
      </c>
      <c r="N533" s="247" t="s">
        <v>42</v>
      </c>
      <c r="O533" s="98"/>
      <c r="P533" s="248">
        <f>O533*H533</f>
        <v>0</v>
      </c>
      <c r="Q533" s="248">
        <v>0.00021000000000000001</v>
      </c>
      <c r="R533" s="248">
        <f>Q533*H533</f>
        <v>0.0058799999999999998</v>
      </c>
      <c r="S533" s="248">
        <v>0</v>
      </c>
      <c r="T533" s="24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50" t="s">
        <v>249</v>
      </c>
      <c r="AT533" s="250" t="s">
        <v>164</v>
      </c>
      <c r="AU533" s="250" t="s">
        <v>88</v>
      </c>
      <c r="AY533" s="18" t="s">
        <v>162</v>
      </c>
      <c r="BE533" s="251">
        <f>IF(N533="základná",J533,0)</f>
        <v>0</v>
      </c>
      <c r="BF533" s="251">
        <f>IF(N533="znížená",J533,0)</f>
        <v>0</v>
      </c>
      <c r="BG533" s="251">
        <f>IF(N533="zákl. prenesená",J533,0)</f>
        <v>0</v>
      </c>
      <c r="BH533" s="251">
        <f>IF(N533="zníž. prenesená",J533,0)</f>
        <v>0</v>
      </c>
      <c r="BI533" s="251">
        <f>IF(N533="nulová",J533,0)</f>
        <v>0</v>
      </c>
      <c r="BJ533" s="18" t="s">
        <v>88</v>
      </c>
      <c r="BK533" s="251">
        <f>ROUND(I533*H533,2)</f>
        <v>0</v>
      </c>
      <c r="BL533" s="18" t="s">
        <v>249</v>
      </c>
      <c r="BM533" s="250" t="s">
        <v>872</v>
      </c>
    </row>
    <row r="534" s="16" customFormat="1">
      <c r="A534" s="16"/>
      <c r="B534" s="302"/>
      <c r="C534" s="303"/>
      <c r="D534" s="254" t="s">
        <v>170</v>
      </c>
      <c r="E534" s="304" t="s">
        <v>1</v>
      </c>
      <c r="F534" s="305" t="s">
        <v>873</v>
      </c>
      <c r="G534" s="303"/>
      <c r="H534" s="304" t="s">
        <v>1</v>
      </c>
      <c r="I534" s="306"/>
      <c r="J534" s="303"/>
      <c r="K534" s="303"/>
      <c r="L534" s="307"/>
      <c r="M534" s="308"/>
      <c r="N534" s="309"/>
      <c r="O534" s="309"/>
      <c r="P534" s="309"/>
      <c r="Q534" s="309"/>
      <c r="R534" s="309"/>
      <c r="S534" s="309"/>
      <c r="T534" s="310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311" t="s">
        <v>170</v>
      </c>
      <c r="AU534" s="311" t="s">
        <v>88</v>
      </c>
      <c r="AV534" s="16" t="s">
        <v>83</v>
      </c>
      <c r="AW534" s="16" t="s">
        <v>31</v>
      </c>
      <c r="AX534" s="16" t="s">
        <v>76</v>
      </c>
      <c r="AY534" s="311" t="s">
        <v>162</v>
      </c>
    </row>
    <row r="535" s="13" customFormat="1">
      <c r="A535" s="13"/>
      <c r="B535" s="252"/>
      <c r="C535" s="253"/>
      <c r="D535" s="254" t="s">
        <v>170</v>
      </c>
      <c r="E535" s="255" t="s">
        <v>1</v>
      </c>
      <c r="F535" s="256" t="s">
        <v>874</v>
      </c>
      <c r="G535" s="253"/>
      <c r="H535" s="257">
        <v>24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170</v>
      </c>
      <c r="AU535" s="263" t="s">
        <v>88</v>
      </c>
      <c r="AV535" s="13" t="s">
        <v>88</v>
      </c>
      <c r="AW535" s="13" t="s">
        <v>31</v>
      </c>
      <c r="AX535" s="13" t="s">
        <v>76</v>
      </c>
      <c r="AY535" s="263" t="s">
        <v>162</v>
      </c>
    </row>
    <row r="536" s="13" customFormat="1">
      <c r="A536" s="13"/>
      <c r="B536" s="252"/>
      <c r="C536" s="253"/>
      <c r="D536" s="254" t="s">
        <v>170</v>
      </c>
      <c r="E536" s="255" t="s">
        <v>1</v>
      </c>
      <c r="F536" s="256" t="s">
        <v>875</v>
      </c>
      <c r="G536" s="253"/>
      <c r="H536" s="257">
        <v>4</v>
      </c>
      <c r="I536" s="258"/>
      <c r="J536" s="253"/>
      <c r="K536" s="253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170</v>
      </c>
      <c r="AU536" s="263" t="s">
        <v>88</v>
      </c>
      <c r="AV536" s="13" t="s">
        <v>88</v>
      </c>
      <c r="AW536" s="13" t="s">
        <v>31</v>
      </c>
      <c r="AX536" s="13" t="s">
        <v>76</v>
      </c>
      <c r="AY536" s="263" t="s">
        <v>162</v>
      </c>
    </row>
    <row r="537" s="14" customFormat="1">
      <c r="A537" s="14"/>
      <c r="B537" s="264"/>
      <c r="C537" s="265"/>
      <c r="D537" s="254" t="s">
        <v>170</v>
      </c>
      <c r="E537" s="266" t="s">
        <v>1</v>
      </c>
      <c r="F537" s="267" t="s">
        <v>173</v>
      </c>
      <c r="G537" s="265"/>
      <c r="H537" s="268">
        <v>28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4" t="s">
        <v>170</v>
      </c>
      <c r="AU537" s="274" t="s">
        <v>88</v>
      </c>
      <c r="AV537" s="14" t="s">
        <v>168</v>
      </c>
      <c r="AW537" s="14" t="s">
        <v>31</v>
      </c>
      <c r="AX537" s="14" t="s">
        <v>83</v>
      </c>
      <c r="AY537" s="274" t="s">
        <v>162</v>
      </c>
    </row>
    <row r="538" s="2" customFormat="1" ht="16.5" customHeight="1">
      <c r="A538" s="39"/>
      <c r="B538" s="40"/>
      <c r="C538" s="291" t="s">
        <v>876</v>
      </c>
      <c r="D538" s="291" t="s">
        <v>534</v>
      </c>
      <c r="E538" s="292" t="s">
        <v>877</v>
      </c>
      <c r="F538" s="293" t="s">
        <v>878</v>
      </c>
      <c r="G538" s="294" t="s">
        <v>203</v>
      </c>
      <c r="H538" s="295">
        <v>28</v>
      </c>
      <c r="I538" s="296"/>
      <c r="J538" s="297">
        <f>ROUND(I538*H538,2)</f>
        <v>0</v>
      </c>
      <c r="K538" s="298"/>
      <c r="L538" s="299"/>
      <c r="M538" s="300" t="s">
        <v>1</v>
      </c>
      <c r="N538" s="301" t="s">
        <v>42</v>
      </c>
      <c r="O538" s="98"/>
      <c r="P538" s="248">
        <f>O538*H538</f>
        <v>0</v>
      </c>
      <c r="Q538" s="248">
        <v>0.0050000000000000001</v>
      </c>
      <c r="R538" s="248">
        <f>Q538*H538</f>
        <v>0.14000000000000001</v>
      </c>
      <c r="S538" s="248">
        <v>0</v>
      </c>
      <c r="T538" s="24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0" t="s">
        <v>497</v>
      </c>
      <c r="AT538" s="250" t="s">
        <v>534</v>
      </c>
      <c r="AU538" s="250" t="s">
        <v>88</v>
      </c>
      <c r="AY538" s="18" t="s">
        <v>162</v>
      </c>
      <c r="BE538" s="251">
        <f>IF(N538="základná",J538,0)</f>
        <v>0</v>
      </c>
      <c r="BF538" s="251">
        <f>IF(N538="znížená",J538,0)</f>
        <v>0</v>
      </c>
      <c r="BG538" s="251">
        <f>IF(N538="zákl. prenesená",J538,0)</f>
        <v>0</v>
      </c>
      <c r="BH538" s="251">
        <f>IF(N538="zníž. prenesená",J538,0)</f>
        <v>0</v>
      </c>
      <c r="BI538" s="251">
        <f>IF(N538="nulová",J538,0)</f>
        <v>0</v>
      </c>
      <c r="BJ538" s="18" t="s">
        <v>88</v>
      </c>
      <c r="BK538" s="251">
        <f>ROUND(I538*H538,2)</f>
        <v>0</v>
      </c>
      <c r="BL538" s="18" t="s">
        <v>249</v>
      </c>
      <c r="BM538" s="250" t="s">
        <v>879</v>
      </c>
    </row>
    <row r="539" s="2" customFormat="1" ht="24.15" customHeight="1">
      <c r="A539" s="39"/>
      <c r="B539" s="40"/>
      <c r="C539" s="238" t="s">
        <v>726</v>
      </c>
      <c r="D539" s="238" t="s">
        <v>164</v>
      </c>
      <c r="E539" s="239" t="s">
        <v>880</v>
      </c>
      <c r="F539" s="240" t="s">
        <v>881</v>
      </c>
      <c r="G539" s="241" t="s">
        <v>208</v>
      </c>
      <c r="H539" s="242">
        <v>300</v>
      </c>
      <c r="I539" s="243"/>
      <c r="J539" s="244">
        <f>ROUND(I539*H539,2)</f>
        <v>0</v>
      </c>
      <c r="K539" s="245"/>
      <c r="L539" s="45"/>
      <c r="M539" s="246" t="s">
        <v>1</v>
      </c>
      <c r="N539" s="247" t="s">
        <v>42</v>
      </c>
      <c r="O539" s="98"/>
      <c r="P539" s="248">
        <f>O539*H539</f>
        <v>0</v>
      </c>
      <c r="Q539" s="248">
        <v>0.00025999999999999998</v>
      </c>
      <c r="R539" s="248">
        <f>Q539*H539</f>
        <v>0.078</v>
      </c>
      <c r="S539" s="248">
        <v>0</v>
      </c>
      <c r="T539" s="24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0" t="s">
        <v>249</v>
      </c>
      <c r="AT539" s="250" t="s">
        <v>164</v>
      </c>
      <c r="AU539" s="250" t="s">
        <v>88</v>
      </c>
      <c r="AY539" s="18" t="s">
        <v>162</v>
      </c>
      <c r="BE539" s="251">
        <f>IF(N539="základná",J539,0)</f>
        <v>0</v>
      </c>
      <c r="BF539" s="251">
        <f>IF(N539="znížená",J539,0)</f>
        <v>0</v>
      </c>
      <c r="BG539" s="251">
        <f>IF(N539="zákl. prenesená",J539,0)</f>
        <v>0</v>
      </c>
      <c r="BH539" s="251">
        <f>IF(N539="zníž. prenesená",J539,0)</f>
        <v>0</v>
      </c>
      <c r="BI539" s="251">
        <f>IF(N539="nulová",J539,0)</f>
        <v>0</v>
      </c>
      <c r="BJ539" s="18" t="s">
        <v>88</v>
      </c>
      <c r="BK539" s="251">
        <f>ROUND(I539*H539,2)</f>
        <v>0</v>
      </c>
      <c r="BL539" s="18" t="s">
        <v>249</v>
      </c>
      <c r="BM539" s="250" t="s">
        <v>882</v>
      </c>
    </row>
    <row r="540" s="16" customFormat="1">
      <c r="A540" s="16"/>
      <c r="B540" s="302"/>
      <c r="C540" s="303"/>
      <c r="D540" s="254" t="s">
        <v>170</v>
      </c>
      <c r="E540" s="304" t="s">
        <v>1</v>
      </c>
      <c r="F540" s="305" t="s">
        <v>883</v>
      </c>
      <c r="G540" s="303"/>
      <c r="H540" s="304" t="s">
        <v>1</v>
      </c>
      <c r="I540" s="306"/>
      <c r="J540" s="303"/>
      <c r="K540" s="303"/>
      <c r="L540" s="307"/>
      <c r="M540" s="308"/>
      <c r="N540" s="309"/>
      <c r="O540" s="309"/>
      <c r="P540" s="309"/>
      <c r="Q540" s="309"/>
      <c r="R540" s="309"/>
      <c r="S540" s="309"/>
      <c r="T540" s="310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311" t="s">
        <v>170</v>
      </c>
      <c r="AU540" s="311" t="s">
        <v>88</v>
      </c>
      <c r="AV540" s="16" t="s">
        <v>83</v>
      </c>
      <c r="AW540" s="16" t="s">
        <v>31</v>
      </c>
      <c r="AX540" s="16" t="s">
        <v>76</v>
      </c>
      <c r="AY540" s="311" t="s">
        <v>162</v>
      </c>
    </row>
    <row r="541" s="13" customFormat="1">
      <c r="A541" s="13"/>
      <c r="B541" s="252"/>
      <c r="C541" s="253"/>
      <c r="D541" s="254" t="s">
        <v>170</v>
      </c>
      <c r="E541" s="255" t="s">
        <v>1</v>
      </c>
      <c r="F541" s="256" t="s">
        <v>884</v>
      </c>
      <c r="G541" s="253"/>
      <c r="H541" s="257">
        <v>21.600000000000001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170</v>
      </c>
      <c r="AU541" s="263" t="s">
        <v>88</v>
      </c>
      <c r="AV541" s="13" t="s">
        <v>88</v>
      </c>
      <c r="AW541" s="13" t="s">
        <v>31</v>
      </c>
      <c r="AX541" s="13" t="s">
        <v>76</v>
      </c>
      <c r="AY541" s="263" t="s">
        <v>162</v>
      </c>
    </row>
    <row r="542" s="16" customFormat="1">
      <c r="A542" s="16"/>
      <c r="B542" s="302"/>
      <c r="C542" s="303"/>
      <c r="D542" s="254" t="s">
        <v>170</v>
      </c>
      <c r="E542" s="304" t="s">
        <v>1</v>
      </c>
      <c r="F542" s="305" t="s">
        <v>885</v>
      </c>
      <c r="G542" s="303"/>
      <c r="H542" s="304" t="s">
        <v>1</v>
      </c>
      <c r="I542" s="306"/>
      <c r="J542" s="303"/>
      <c r="K542" s="303"/>
      <c r="L542" s="307"/>
      <c r="M542" s="308"/>
      <c r="N542" s="309"/>
      <c r="O542" s="309"/>
      <c r="P542" s="309"/>
      <c r="Q542" s="309"/>
      <c r="R542" s="309"/>
      <c r="S542" s="309"/>
      <c r="T542" s="310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11" t="s">
        <v>170</v>
      </c>
      <c r="AU542" s="311" t="s">
        <v>88</v>
      </c>
      <c r="AV542" s="16" t="s">
        <v>83</v>
      </c>
      <c r="AW542" s="16" t="s">
        <v>31</v>
      </c>
      <c r="AX542" s="16" t="s">
        <v>76</v>
      </c>
      <c r="AY542" s="311" t="s">
        <v>162</v>
      </c>
    </row>
    <row r="543" s="13" customFormat="1">
      <c r="A543" s="13"/>
      <c r="B543" s="252"/>
      <c r="C543" s="253"/>
      <c r="D543" s="254" t="s">
        <v>170</v>
      </c>
      <c r="E543" s="255" t="s">
        <v>1</v>
      </c>
      <c r="F543" s="256" t="s">
        <v>886</v>
      </c>
      <c r="G543" s="253"/>
      <c r="H543" s="257">
        <v>156</v>
      </c>
      <c r="I543" s="258"/>
      <c r="J543" s="253"/>
      <c r="K543" s="253"/>
      <c r="L543" s="259"/>
      <c r="M543" s="260"/>
      <c r="N543" s="261"/>
      <c r="O543" s="261"/>
      <c r="P543" s="261"/>
      <c r="Q543" s="261"/>
      <c r="R543" s="261"/>
      <c r="S543" s="261"/>
      <c r="T543" s="26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3" t="s">
        <v>170</v>
      </c>
      <c r="AU543" s="263" t="s">
        <v>88</v>
      </c>
      <c r="AV543" s="13" t="s">
        <v>88</v>
      </c>
      <c r="AW543" s="13" t="s">
        <v>31</v>
      </c>
      <c r="AX543" s="13" t="s">
        <v>76</v>
      </c>
      <c r="AY543" s="263" t="s">
        <v>162</v>
      </c>
    </row>
    <row r="544" s="16" customFormat="1">
      <c r="A544" s="16"/>
      <c r="B544" s="302"/>
      <c r="C544" s="303"/>
      <c r="D544" s="254" t="s">
        <v>170</v>
      </c>
      <c r="E544" s="304" t="s">
        <v>1</v>
      </c>
      <c r="F544" s="305" t="s">
        <v>887</v>
      </c>
      <c r="G544" s="303"/>
      <c r="H544" s="304" t="s">
        <v>1</v>
      </c>
      <c r="I544" s="306"/>
      <c r="J544" s="303"/>
      <c r="K544" s="303"/>
      <c r="L544" s="307"/>
      <c r="M544" s="308"/>
      <c r="N544" s="309"/>
      <c r="O544" s="309"/>
      <c r="P544" s="309"/>
      <c r="Q544" s="309"/>
      <c r="R544" s="309"/>
      <c r="S544" s="309"/>
      <c r="T544" s="310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311" t="s">
        <v>170</v>
      </c>
      <c r="AU544" s="311" t="s">
        <v>88</v>
      </c>
      <c r="AV544" s="16" t="s">
        <v>83</v>
      </c>
      <c r="AW544" s="16" t="s">
        <v>31</v>
      </c>
      <c r="AX544" s="16" t="s">
        <v>76</v>
      </c>
      <c r="AY544" s="311" t="s">
        <v>162</v>
      </c>
    </row>
    <row r="545" s="13" customFormat="1">
      <c r="A545" s="13"/>
      <c r="B545" s="252"/>
      <c r="C545" s="253"/>
      <c r="D545" s="254" t="s">
        <v>170</v>
      </c>
      <c r="E545" s="255" t="s">
        <v>1</v>
      </c>
      <c r="F545" s="256" t="s">
        <v>888</v>
      </c>
      <c r="G545" s="253"/>
      <c r="H545" s="257">
        <v>61.200000000000003</v>
      </c>
      <c r="I545" s="258"/>
      <c r="J545" s="253"/>
      <c r="K545" s="253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170</v>
      </c>
      <c r="AU545" s="263" t="s">
        <v>88</v>
      </c>
      <c r="AV545" s="13" t="s">
        <v>88</v>
      </c>
      <c r="AW545" s="13" t="s">
        <v>31</v>
      </c>
      <c r="AX545" s="13" t="s">
        <v>76</v>
      </c>
      <c r="AY545" s="263" t="s">
        <v>162</v>
      </c>
    </row>
    <row r="546" s="16" customFormat="1">
      <c r="A546" s="16"/>
      <c r="B546" s="302"/>
      <c r="C546" s="303"/>
      <c r="D546" s="254" t="s">
        <v>170</v>
      </c>
      <c r="E546" s="304" t="s">
        <v>1</v>
      </c>
      <c r="F546" s="305" t="s">
        <v>889</v>
      </c>
      <c r="G546" s="303"/>
      <c r="H546" s="304" t="s">
        <v>1</v>
      </c>
      <c r="I546" s="306"/>
      <c r="J546" s="303"/>
      <c r="K546" s="303"/>
      <c r="L546" s="307"/>
      <c r="M546" s="308"/>
      <c r="N546" s="309"/>
      <c r="O546" s="309"/>
      <c r="P546" s="309"/>
      <c r="Q546" s="309"/>
      <c r="R546" s="309"/>
      <c r="S546" s="309"/>
      <c r="T546" s="310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311" t="s">
        <v>170</v>
      </c>
      <c r="AU546" s="311" t="s">
        <v>88</v>
      </c>
      <c r="AV546" s="16" t="s">
        <v>83</v>
      </c>
      <c r="AW546" s="16" t="s">
        <v>31</v>
      </c>
      <c r="AX546" s="16" t="s">
        <v>76</v>
      </c>
      <c r="AY546" s="311" t="s">
        <v>162</v>
      </c>
    </row>
    <row r="547" s="13" customFormat="1">
      <c r="A547" s="13"/>
      <c r="B547" s="252"/>
      <c r="C547" s="253"/>
      <c r="D547" s="254" t="s">
        <v>170</v>
      </c>
      <c r="E547" s="255" t="s">
        <v>1</v>
      </c>
      <c r="F547" s="256" t="s">
        <v>890</v>
      </c>
      <c r="G547" s="253"/>
      <c r="H547" s="257">
        <v>20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170</v>
      </c>
      <c r="AU547" s="263" t="s">
        <v>88</v>
      </c>
      <c r="AV547" s="13" t="s">
        <v>88</v>
      </c>
      <c r="AW547" s="13" t="s">
        <v>31</v>
      </c>
      <c r="AX547" s="13" t="s">
        <v>76</v>
      </c>
      <c r="AY547" s="263" t="s">
        <v>162</v>
      </c>
    </row>
    <row r="548" s="15" customFormat="1">
      <c r="A548" s="15"/>
      <c r="B548" s="275"/>
      <c r="C548" s="276"/>
      <c r="D548" s="254" t="s">
        <v>170</v>
      </c>
      <c r="E548" s="277" t="s">
        <v>1</v>
      </c>
      <c r="F548" s="278" t="s">
        <v>218</v>
      </c>
      <c r="G548" s="276"/>
      <c r="H548" s="279">
        <v>258.80000000000001</v>
      </c>
      <c r="I548" s="280"/>
      <c r="J548" s="276"/>
      <c r="K548" s="276"/>
      <c r="L548" s="281"/>
      <c r="M548" s="282"/>
      <c r="N548" s="283"/>
      <c r="O548" s="283"/>
      <c r="P548" s="283"/>
      <c r="Q548" s="283"/>
      <c r="R548" s="283"/>
      <c r="S548" s="283"/>
      <c r="T548" s="28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5" t="s">
        <v>170</v>
      </c>
      <c r="AU548" s="285" t="s">
        <v>88</v>
      </c>
      <c r="AV548" s="15" t="s">
        <v>177</v>
      </c>
      <c r="AW548" s="15" t="s">
        <v>31</v>
      </c>
      <c r="AX548" s="15" t="s">
        <v>76</v>
      </c>
      <c r="AY548" s="285" t="s">
        <v>162</v>
      </c>
    </row>
    <row r="549" s="16" customFormat="1">
      <c r="A549" s="16"/>
      <c r="B549" s="302"/>
      <c r="C549" s="303"/>
      <c r="D549" s="254" t="s">
        <v>170</v>
      </c>
      <c r="E549" s="304" t="s">
        <v>1</v>
      </c>
      <c r="F549" s="305" t="s">
        <v>883</v>
      </c>
      <c r="G549" s="303"/>
      <c r="H549" s="304" t="s">
        <v>1</v>
      </c>
      <c r="I549" s="306"/>
      <c r="J549" s="303"/>
      <c r="K549" s="303"/>
      <c r="L549" s="307"/>
      <c r="M549" s="308"/>
      <c r="N549" s="309"/>
      <c r="O549" s="309"/>
      <c r="P549" s="309"/>
      <c r="Q549" s="309"/>
      <c r="R549" s="309"/>
      <c r="S549" s="309"/>
      <c r="T549" s="310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11" t="s">
        <v>170</v>
      </c>
      <c r="AU549" s="311" t="s">
        <v>88</v>
      </c>
      <c r="AV549" s="16" t="s">
        <v>83</v>
      </c>
      <c r="AW549" s="16" t="s">
        <v>31</v>
      </c>
      <c r="AX549" s="16" t="s">
        <v>76</v>
      </c>
      <c r="AY549" s="311" t="s">
        <v>162</v>
      </c>
    </row>
    <row r="550" s="13" customFormat="1">
      <c r="A550" s="13"/>
      <c r="B550" s="252"/>
      <c r="C550" s="253"/>
      <c r="D550" s="254" t="s">
        <v>170</v>
      </c>
      <c r="E550" s="255" t="s">
        <v>1</v>
      </c>
      <c r="F550" s="256" t="s">
        <v>891</v>
      </c>
      <c r="G550" s="253"/>
      <c r="H550" s="257">
        <v>15.199999999999999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3" t="s">
        <v>170</v>
      </c>
      <c r="AU550" s="263" t="s">
        <v>88</v>
      </c>
      <c r="AV550" s="13" t="s">
        <v>88</v>
      </c>
      <c r="AW550" s="13" t="s">
        <v>31</v>
      </c>
      <c r="AX550" s="13" t="s">
        <v>76</v>
      </c>
      <c r="AY550" s="263" t="s">
        <v>162</v>
      </c>
    </row>
    <row r="551" s="16" customFormat="1">
      <c r="A551" s="16"/>
      <c r="B551" s="302"/>
      <c r="C551" s="303"/>
      <c r="D551" s="254" t="s">
        <v>170</v>
      </c>
      <c r="E551" s="304" t="s">
        <v>1</v>
      </c>
      <c r="F551" s="305" t="s">
        <v>892</v>
      </c>
      <c r="G551" s="303"/>
      <c r="H551" s="304" t="s">
        <v>1</v>
      </c>
      <c r="I551" s="306"/>
      <c r="J551" s="303"/>
      <c r="K551" s="303"/>
      <c r="L551" s="307"/>
      <c r="M551" s="308"/>
      <c r="N551" s="309"/>
      <c r="O551" s="309"/>
      <c r="P551" s="309"/>
      <c r="Q551" s="309"/>
      <c r="R551" s="309"/>
      <c r="S551" s="309"/>
      <c r="T551" s="310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311" t="s">
        <v>170</v>
      </c>
      <c r="AU551" s="311" t="s">
        <v>88</v>
      </c>
      <c r="AV551" s="16" t="s">
        <v>83</v>
      </c>
      <c r="AW551" s="16" t="s">
        <v>31</v>
      </c>
      <c r="AX551" s="16" t="s">
        <v>76</v>
      </c>
      <c r="AY551" s="311" t="s">
        <v>162</v>
      </c>
    </row>
    <row r="552" s="13" customFormat="1">
      <c r="A552" s="13"/>
      <c r="B552" s="252"/>
      <c r="C552" s="253"/>
      <c r="D552" s="254" t="s">
        <v>170</v>
      </c>
      <c r="E552" s="255" t="s">
        <v>1</v>
      </c>
      <c r="F552" s="256" t="s">
        <v>893</v>
      </c>
      <c r="G552" s="253"/>
      <c r="H552" s="257">
        <v>16.800000000000001</v>
      </c>
      <c r="I552" s="258"/>
      <c r="J552" s="253"/>
      <c r="K552" s="253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170</v>
      </c>
      <c r="AU552" s="263" t="s">
        <v>88</v>
      </c>
      <c r="AV552" s="13" t="s">
        <v>88</v>
      </c>
      <c r="AW552" s="13" t="s">
        <v>31</v>
      </c>
      <c r="AX552" s="13" t="s">
        <v>76</v>
      </c>
      <c r="AY552" s="263" t="s">
        <v>162</v>
      </c>
    </row>
    <row r="553" s="15" customFormat="1">
      <c r="A553" s="15"/>
      <c r="B553" s="275"/>
      <c r="C553" s="276"/>
      <c r="D553" s="254" t="s">
        <v>170</v>
      </c>
      <c r="E553" s="277" t="s">
        <v>1</v>
      </c>
      <c r="F553" s="278" t="s">
        <v>894</v>
      </c>
      <c r="G553" s="276"/>
      <c r="H553" s="279">
        <v>32</v>
      </c>
      <c r="I553" s="280"/>
      <c r="J553" s="276"/>
      <c r="K553" s="276"/>
      <c r="L553" s="281"/>
      <c r="M553" s="282"/>
      <c r="N553" s="283"/>
      <c r="O553" s="283"/>
      <c r="P553" s="283"/>
      <c r="Q553" s="283"/>
      <c r="R553" s="283"/>
      <c r="S553" s="283"/>
      <c r="T553" s="28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5" t="s">
        <v>170</v>
      </c>
      <c r="AU553" s="285" t="s">
        <v>88</v>
      </c>
      <c r="AV553" s="15" t="s">
        <v>177</v>
      </c>
      <c r="AW553" s="15" t="s">
        <v>31</v>
      </c>
      <c r="AX553" s="15" t="s">
        <v>76</v>
      </c>
      <c r="AY553" s="285" t="s">
        <v>162</v>
      </c>
    </row>
    <row r="554" s="13" customFormat="1">
      <c r="A554" s="13"/>
      <c r="B554" s="252"/>
      <c r="C554" s="253"/>
      <c r="D554" s="254" t="s">
        <v>170</v>
      </c>
      <c r="E554" s="255" t="s">
        <v>1</v>
      </c>
      <c r="F554" s="256" t="s">
        <v>895</v>
      </c>
      <c r="G554" s="253"/>
      <c r="H554" s="257">
        <v>9.1999999999999993</v>
      </c>
      <c r="I554" s="258"/>
      <c r="J554" s="253"/>
      <c r="K554" s="253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170</v>
      </c>
      <c r="AU554" s="263" t="s">
        <v>88</v>
      </c>
      <c r="AV554" s="13" t="s">
        <v>88</v>
      </c>
      <c r="AW554" s="13" t="s">
        <v>31</v>
      </c>
      <c r="AX554" s="13" t="s">
        <v>76</v>
      </c>
      <c r="AY554" s="263" t="s">
        <v>162</v>
      </c>
    </row>
    <row r="555" s="14" customFormat="1">
      <c r="A555" s="14"/>
      <c r="B555" s="264"/>
      <c r="C555" s="265"/>
      <c r="D555" s="254" t="s">
        <v>170</v>
      </c>
      <c r="E555" s="266" t="s">
        <v>1</v>
      </c>
      <c r="F555" s="267" t="s">
        <v>173</v>
      </c>
      <c r="G555" s="265"/>
      <c r="H555" s="268">
        <v>300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4" t="s">
        <v>170</v>
      </c>
      <c r="AU555" s="274" t="s">
        <v>88</v>
      </c>
      <c r="AV555" s="14" t="s">
        <v>168</v>
      </c>
      <c r="AW555" s="14" t="s">
        <v>31</v>
      </c>
      <c r="AX555" s="14" t="s">
        <v>83</v>
      </c>
      <c r="AY555" s="274" t="s">
        <v>162</v>
      </c>
    </row>
    <row r="556" s="2" customFormat="1" ht="24.15" customHeight="1">
      <c r="A556" s="39"/>
      <c r="B556" s="40"/>
      <c r="C556" s="291" t="s">
        <v>896</v>
      </c>
      <c r="D556" s="291" t="s">
        <v>534</v>
      </c>
      <c r="E556" s="292" t="s">
        <v>897</v>
      </c>
      <c r="F556" s="293" t="s">
        <v>898</v>
      </c>
      <c r="G556" s="294" t="s">
        <v>167</v>
      </c>
      <c r="H556" s="295">
        <v>5.1900000000000004</v>
      </c>
      <c r="I556" s="296"/>
      <c r="J556" s="297">
        <f>ROUND(I556*H556,2)</f>
        <v>0</v>
      </c>
      <c r="K556" s="298"/>
      <c r="L556" s="299"/>
      <c r="M556" s="300" t="s">
        <v>1</v>
      </c>
      <c r="N556" s="301" t="s">
        <v>42</v>
      </c>
      <c r="O556" s="98"/>
      <c r="P556" s="248">
        <f>O556*H556</f>
        <v>0</v>
      </c>
      <c r="Q556" s="248">
        <v>0.44</v>
      </c>
      <c r="R556" s="248">
        <f>Q556*H556</f>
        <v>2.2836000000000003</v>
      </c>
      <c r="S556" s="248">
        <v>0</v>
      </c>
      <c r="T556" s="24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0" t="s">
        <v>497</v>
      </c>
      <c r="AT556" s="250" t="s">
        <v>534</v>
      </c>
      <c r="AU556" s="250" t="s">
        <v>88</v>
      </c>
      <c r="AY556" s="18" t="s">
        <v>162</v>
      </c>
      <c r="BE556" s="251">
        <f>IF(N556="základná",J556,0)</f>
        <v>0</v>
      </c>
      <c r="BF556" s="251">
        <f>IF(N556="znížená",J556,0)</f>
        <v>0</v>
      </c>
      <c r="BG556" s="251">
        <f>IF(N556="zákl. prenesená",J556,0)</f>
        <v>0</v>
      </c>
      <c r="BH556" s="251">
        <f>IF(N556="zníž. prenesená",J556,0)</f>
        <v>0</v>
      </c>
      <c r="BI556" s="251">
        <f>IF(N556="nulová",J556,0)</f>
        <v>0</v>
      </c>
      <c r="BJ556" s="18" t="s">
        <v>88</v>
      </c>
      <c r="BK556" s="251">
        <f>ROUND(I556*H556,2)</f>
        <v>0</v>
      </c>
      <c r="BL556" s="18" t="s">
        <v>249</v>
      </c>
      <c r="BM556" s="250" t="s">
        <v>899</v>
      </c>
    </row>
    <row r="557" s="16" customFormat="1">
      <c r="A557" s="16"/>
      <c r="B557" s="302"/>
      <c r="C557" s="303"/>
      <c r="D557" s="254" t="s">
        <v>170</v>
      </c>
      <c r="E557" s="304" t="s">
        <v>1</v>
      </c>
      <c r="F557" s="305" t="s">
        <v>883</v>
      </c>
      <c r="G557" s="303"/>
      <c r="H557" s="304" t="s">
        <v>1</v>
      </c>
      <c r="I557" s="306"/>
      <c r="J557" s="303"/>
      <c r="K557" s="303"/>
      <c r="L557" s="307"/>
      <c r="M557" s="308"/>
      <c r="N557" s="309"/>
      <c r="O557" s="309"/>
      <c r="P557" s="309"/>
      <c r="Q557" s="309"/>
      <c r="R557" s="309"/>
      <c r="S557" s="309"/>
      <c r="T557" s="310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311" t="s">
        <v>170</v>
      </c>
      <c r="AU557" s="311" t="s">
        <v>88</v>
      </c>
      <c r="AV557" s="16" t="s">
        <v>83</v>
      </c>
      <c r="AW557" s="16" t="s">
        <v>31</v>
      </c>
      <c r="AX557" s="16" t="s">
        <v>76</v>
      </c>
      <c r="AY557" s="311" t="s">
        <v>162</v>
      </c>
    </row>
    <row r="558" s="13" customFormat="1">
      <c r="A558" s="13"/>
      <c r="B558" s="252"/>
      <c r="C558" s="253"/>
      <c r="D558" s="254" t="s">
        <v>170</v>
      </c>
      <c r="E558" s="255" t="s">
        <v>1</v>
      </c>
      <c r="F558" s="256" t="s">
        <v>900</v>
      </c>
      <c r="G558" s="253"/>
      <c r="H558" s="257">
        <v>0.48599999999999999</v>
      </c>
      <c r="I558" s="258"/>
      <c r="J558" s="253"/>
      <c r="K558" s="253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170</v>
      </c>
      <c r="AU558" s="263" t="s">
        <v>88</v>
      </c>
      <c r="AV558" s="13" t="s">
        <v>88</v>
      </c>
      <c r="AW558" s="13" t="s">
        <v>31</v>
      </c>
      <c r="AX558" s="13" t="s">
        <v>76</v>
      </c>
      <c r="AY558" s="263" t="s">
        <v>162</v>
      </c>
    </row>
    <row r="559" s="16" customFormat="1">
      <c r="A559" s="16"/>
      <c r="B559" s="302"/>
      <c r="C559" s="303"/>
      <c r="D559" s="254" t="s">
        <v>170</v>
      </c>
      <c r="E559" s="304" t="s">
        <v>1</v>
      </c>
      <c r="F559" s="305" t="s">
        <v>885</v>
      </c>
      <c r="G559" s="303"/>
      <c r="H559" s="304" t="s">
        <v>1</v>
      </c>
      <c r="I559" s="306"/>
      <c r="J559" s="303"/>
      <c r="K559" s="303"/>
      <c r="L559" s="307"/>
      <c r="M559" s="308"/>
      <c r="N559" s="309"/>
      <c r="O559" s="309"/>
      <c r="P559" s="309"/>
      <c r="Q559" s="309"/>
      <c r="R559" s="309"/>
      <c r="S559" s="309"/>
      <c r="T559" s="310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311" t="s">
        <v>170</v>
      </c>
      <c r="AU559" s="311" t="s">
        <v>88</v>
      </c>
      <c r="AV559" s="16" t="s">
        <v>83</v>
      </c>
      <c r="AW559" s="16" t="s">
        <v>31</v>
      </c>
      <c r="AX559" s="16" t="s">
        <v>76</v>
      </c>
      <c r="AY559" s="311" t="s">
        <v>162</v>
      </c>
    </row>
    <row r="560" s="13" customFormat="1">
      <c r="A560" s="13"/>
      <c r="B560" s="252"/>
      <c r="C560" s="253"/>
      <c r="D560" s="254" t="s">
        <v>170</v>
      </c>
      <c r="E560" s="255" t="s">
        <v>1</v>
      </c>
      <c r="F560" s="256" t="s">
        <v>901</v>
      </c>
      <c r="G560" s="253"/>
      <c r="H560" s="257">
        <v>3.3700000000000001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170</v>
      </c>
      <c r="AU560" s="263" t="s">
        <v>88</v>
      </c>
      <c r="AV560" s="13" t="s">
        <v>88</v>
      </c>
      <c r="AW560" s="13" t="s">
        <v>31</v>
      </c>
      <c r="AX560" s="13" t="s">
        <v>76</v>
      </c>
      <c r="AY560" s="263" t="s">
        <v>162</v>
      </c>
    </row>
    <row r="561" s="16" customFormat="1">
      <c r="A561" s="16"/>
      <c r="B561" s="302"/>
      <c r="C561" s="303"/>
      <c r="D561" s="254" t="s">
        <v>170</v>
      </c>
      <c r="E561" s="304" t="s">
        <v>1</v>
      </c>
      <c r="F561" s="305" t="s">
        <v>887</v>
      </c>
      <c r="G561" s="303"/>
      <c r="H561" s="304" t="s">
        <v>1</v>
      </c>
      <c r="I561" s="306"/>
      <c r="J561" s="303"/>
      <c r="K561" s="303"/>
      <c r="L561" s="307"/>
      <c r="M561" s="308"/>
      <c r="N561" s="309"/>
      <c r="O561" s="309"/>
      <c r="P561" s="309"/>
      <c r="Q561" s="309"/>
      <c r="R561" s="309"/>
      <c r="S561" s="309"/>
      <c r="T561" s="310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11" t="s">
        <v>170</v>
      </c>
      <c r="AU561" s="311" t="s">
        <v>88</v>
      </c>
      <c r="AV561" s="16" t="s">
        <v>83</v>
      </c>
      <c r="AW561" s="16" t="s">
        <v>31</v>
      </c>
      <c r="AX561" s="16" t="s">
        <v>76</v>
      </c>
      <c r="AY561" s="311" t="s">
        <v>162</v>
      </c>
    </row>
    <row r="562" s="13" customFormat="1">
      <c r="A562" s="13"/>
      <c r="B562" s="252"/>
      <c r="C562" s="253"/>
      <c r="D562" s="254" t="s">
        <v>170</v>
      </c>
      <c r="E562" s="255" t="s">
        <v>1</v>
      </c>
      <c r="F562" s="256" t="s">
        <v>902</v>
      </c>
      <c r="G562" s="253"/>
      <c r="H562" s="257">
        <v>0.78300000000000003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170</v>
      </c>
      <c r="AU562" s="263" t="s">
        <v>88</v>
      </c>
      <c r="AV562" s="13" t="s">
        <v>88</v>
      </c>
      <c r="AW562" s="13" t="s">
        <v>31</v>
      </c>
      <c r="AX562" s="13" t="s">
        <v>76</v>
      </c>
      <c r="AY562" s="263" t="s">
        <v>162</v>
      </c>
    </row>
    <row r="563" s="16" customFormat="1">
      <c r="A563" s="16"/>
      <c r="B563" s="302"/>
      <c r="C563" s="303"/>
      <c r="D563" s="254" t="s">
        <v>170</v>
      </c>
      <c r="E563" s="304" t="s">
        <v>1</v>
      </c>
      <c r="F563" s="305" t="s">
        <v>889</v>
      </c>
      <c r="G563" s="303"/>
      <c r="H563" s="304" t="s">
        <v>1</v>
      </c>
      <c r="I563" s="306"/>
      <c r="J563" s="303"/>
      <c r="K563" s="303"/>
      <c r="L563" s="307"/>
      <c r="M563" s="308"/>
      <c r="N563" s="309"/>
      <c r="O563" s="309"/>
      <c r="P563" s="309"/>
      <c r="Q563" s="309"/>
      <c r="R563" s="309"/>
      <c r="S563" s="309"/>
      <c r="T563" s="310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311" t="s">
        <v>170</v>
      </c>
      <c r="AU563" s="311" t="s">
        <v>88</v>
      </c>
      <c r="AV563" s="16" t="s">
        <v>83</v>
      </c>
      <c r="AW563" s="16" t="s">
        <v>31</v>
      </c>
      <c r="AX563" s="16" t="s">
        <v>76</v>
      </c>
      <c r="AY563" s="311" t="s">
        <v>162</v>
      </c>
    </row>
    <row r="564" s="13" customFormat="1">
      <c r="A564" s="13"/>
      <c r="B564" s="252"/>
      <c r="C564" s="253"/>
      <c r="D564" s="254" t="s">
        <v>170</v>
      </c>
      <c r="E564" s="255" t="s">
        <v>1</v>
      </c>
      <c r="F564" s="256" t="s">
        <v>903</v>
      </c>
      <c r="G564" s="253"/>
      <c r="H564" s="257">
        <v>0.071999999999999995</v>
      </c>
      <c r="I564" s="258"/>
      <c r="J564" s="253"/>
      <c r="K564" s="253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170</v>
      </c>
      <c r="AU564" s="263" t="s">
        <v>88</v>
      </c>
      <c r="AV564" s="13" t="s">
        <v>88</v>
      </c>
      <c r="AW564" s="13" t="s">
        <v>31</v>
      </c>
      <c r="AX564" s="13" t="s">
        <v>76</v>
      </c>
      <c r="AY564" s="263" t="s">
        <v>162</v>
      </c>
    </row>
    <row r="565" s="15" customFormat="1">
      <c r="A565" s="15"/>
      <c r="B565" s="275"/>
      <c r="C565" s="276"/>
      <c r="D565" s="254" t="s">
        <v>170</v>
      </c>
      <c r="E565" s="277" t="s">
        <v>1</v>
      </c>
      <c r="F565" s="278" t="s">
        <v>218</v>
      </c>
      <c r="G565" s="276"/>
      <c r="H565" s="279">
        <v>4.7110000000000003</v>
      </c>
      <c r="I565" s="280"/>
      <c r="J565" s="276"/>
      <c r="K565" s="276"/>
      <c r="L565" s="281"/>
      <c r="M565" s="282"/>
      <c r="N565" s="283"/>
      <c r="O565" s="283"/>
      <c r="P565" s="283"/>
      <c r="Q565" s="283"/>
      <c r="R565" s="283"/>
      <c r="S565" s="283"/>
      <c r="T565" s="28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5" t="s">
        <v>170</v>
      </c>
      <c r="AU565" s="285" t="s">
        <v>88</v>
      </c>
      <c r="AV565" s="15" t="s">
        <v>177</v>
      </c>
      <c r="AW565" s="15" t="s">
        <v>31</v>
      </c>
      <c r="AX565" s="15" t="s">
        <v>76</v>
      </c>
      <c r="AY565" s="285" t="s">
        <v>162</v>
      </c>
    </row>
    <row r="566" s="13" customFormat="1">
      <c r="A566" s="13"/>
      <c r="B566" s="252"/>
      <c r="C566" s="253"/>
      <c r="D566" s="254" t="s">
        <v>170</v>
      </c>
      <c r="E566" s="255" t="s">
        <v>1</v>
      </c>
      <c r="F566" s="256" t="s">
        <v>904</v>
      </c>
      <c r="G566" s="253"/>
      <c r="H566" s="257">
        <v>0.47099999999999997</v>
      </c>
      <c r="I566" s="258"/>
      <c r="J566" s="253"/>
      <c r="K566" s="253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170</v>
      </c>
      <c r="AU566" s="263" t="s">
        <v>88</v>
      </c>
      <c r="AV566" s="13" t="s">
        <v>88</v>
      </c>
      <c r="AW566" s="13" t="s">
        <v>31</v>
      </c>
      <c r="AX566" s="13" t="s">
        <v>76</v>
      </c>
      <c r="AY566" s="263" t="s">
        <v>162</v>
      </c>
    </row>
    <row r="567" s="13" customFormat="1">
      <c r="A567" s="13"/>
      <c r="B567" s="252"/>
      <c r="C567" s="253"/>
      <c r="D567" s="254" t="s">
        <v>170</v>
      </c>
      <c r="E567" s="255" t="s">
        <v>1</v>
      </c>
      <c r="F567" s="256" t="s">
        <v>905</v>
      </c>
      <c r="G567" s="253"/>
      <c r="H567" s="257">
        <v>0.0080000000000000002</v>
      </c>
      <c r="I567" s="258"/>
      <c r="J567" s="253"/>
      <c r="K567" s="253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170</v>
      </c>
      <c r="AU567" s="263" t="s">
        <v>88</v>
      </c>
      <c r="AV567" s="13" t="s">
        <v>88</v>
      </c>
      <c r="AW567" s="13" t="s">
        <v>31</v>
      </c>
      <c r="AX567" s="13" t="s">
        <v>76</v>
      </c>
      <c r="AY567" s="263" t="s">
        <v>162</v>
      </c>
    </row>
    <row r="568" s="14" customFormat="1">
      <c r="A568" s="14"/>
      <c r="B568" s="264"/>
      <c r="C568" s="265"/>
      <c r="D568" s="254" t="s">
        <v>170</v>
      </c>
      <c r="E568" s="266" t="s">
        <v>1</v>
      </c>
      <c r="F568" s="267" t="s">
        <v>173</v>
      </c>
      <c r="G568" s="265"/>
      <c r="H568" s="268">
        <v>5.1900000000000004</v>
      </c>
      <c r="I568" s="269"/>
      <c r="J568" s="265"/>
      <c r="K568" s="265"/>
      <c r="L568" s="270"/>
      <c r="M568" s="271"/>
      <c r="N568" s="272"/>
      <c r="O568" s="272"/>
      <c r="P568" s="272"/>
      <c r="Q568" s="272"/>
      <c r="R568" s="272"/>
      <c r="S568" s="272"/>
      <c r="T568" s="27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4" t="s">
        <v>170</v>
      </c>
      <c r="AU568" s="274" t="s">
        <v>88</v>
      </c>
      <c r="AV568" s="14" t="s">
        <v>168</v>
      </c>
      <c r="AW568" s="14" t="s">
        <v>31</v>
      </c>
      <c r="AX568" s="14" t="s">
        <v>83</v>
      </c>
      <c r="AY568" s="274" t="s">
        <v>162</v>
      </c>
    </row>
    <row r="569" s="2" customFormat="1" ht="21.75" customHeight="1">
      <c r="A569" s="39"/>
      <c r="B569" s="40"/>
      <c r="C569" s="291" t="s">
        <v>906</v>
      </c>
      <c r="D569" s="291" t="s">
        <v>534</v>
      </c>
      <c r="E569" s="292" t="s">
        <v>907</v>
      </c>
      <c r="F569" s="293" t="s">
        <v>908</v>
      </c>
      <c r="G569" s="294" t="s">
        <v>167</v>
      </c>
      <c r="H569" s="295">
        <v>0.97999999999999998</v>
      </c>
      <c r="I569" s="296"/>
      <c r="J569" s="297">
        <f>ROUND(I569*H569,2)</f>
        <v>0</v>
      </c>
      <c r="K569" s="298"/>
      <c r="L569" s="299"/>
      <c r="M569" s="300" t="s">
        <v>1</v>
      </c>
      <c r="N569" s="301" t="s">
        <v>42</v>
      </c>
      <c r="O569" s="98"/>
      <c r="P569" s="248">
        <f>O569*H569</f>
        <v>0</v>
      </c>
      <c r="Q569" s="248">
        <v>0.44</v>
      </c>
      <c r="R569" s="248">
        <f>Q569*H569</f>
        <v>0.43119999999999997</v>
      </c>
      <c r="S569" s="248">
        <v>0</v>
      </c>
      <c r="T569" s="24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0" t="s">
        <v>497</v>
      </c>
      <c r="AT569" s="250" t="s">
        <v>534</v>
      </c>
      <c r="AU569" s="250" t="s">
        <v>88</v>
      </c>
      <c r="AY569" s="18" t="s">
        <v>162</v>
      </c>
      <c r="BE569" s="251">
        <f>IF(N569="základná",J569,0)</f>
        <v>0</v>
      </c>
      <c r="BF569" s="251">
        <f>IF(N569="znížená",J569,0)</f>
        <v>0</v>
      </c>
      <c r="BG569" s="251">
        <f>IF(N569="zákl. prenesená",J569,0)</f>
        <v>0</v>
      </c>
      <c r="BH569" s="251">
        <f>IF(N569="zníž. prenesená",J569,0)</f>
        <v>0</v>
      </c>
      <c r="BI569" s="251">
        <f>IF(N569="nulová",J569,0)</f>
        <v>0</v>
      </c>
      <c r="BJ569" s="18" t="s">
        <v>88</v>
      </c>
      <c r="BK569" s="251">
        <f>ROUND(I569*H569,2)</f>
        <v>0</v>
      </c>
      <c r="BL569" s="18" t="s">
        <v>249</v>
      </c>
      <c r="BM569" s="250" t="s">
        <v>909</v>
      </c>
    </row>
    <row r="570" s="16" customFormat="1">
      <c r="A570" s="16"/>
      <c r="B570" s="302"/>
      <c r="C570" s="303"/>
      <c r="D570" s="254" t="s">
        <v>170</v>
      </c>
      <c r="E570" s="304" t="s">
        <v>1</v>
      </c>
      <c r="F570" s="305" t="s">
        <v>883</v>
      </c>
      <c r="G570" s="303"/>
      <c r="H570" s="304" t="s">
        <v>1</v>
      </c>
      <c r="I570" s="306"/>
      <c r="J570" s="303"/>
      <c r="K570" s="303"/>
      <c r="L570" s="307"/>
      <c r="M570" s="308"/>
      <c r="N570" s="309"/>
      <c r="O570" s="309"/>
      <c r="P570" s="309"/>
      <c r="Q570" s="309"/>
      <c r="R570" s="309"/>
      <c r="S570" s="309"/>
      <c r="T570" s="310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11" t="s">
        <v>170</v>
      </c>
      <c r="AU570" s="311" t="s">
        <v>88</v>
      </c>
      <c r="AV570" s="16" t="s">
        <v>83</v>
      </c>
      <c r="AW570" s="16" t="s">
        <v>31</v>
      </c>
      <c r="AX570" s="16" t="s">
        <v>76</v>
      </c>
      <c r="AY570" s="311" t="s">
        <v>162</v>
      </c>
    </row>
    <row r="571" s="13" customFormat="1">
      <c r="A571" s="13"/>
      <c r="B571" s="252"/>
      <c r="C571" s="253"/>
      <c r="D571" s="254" t="s">
        <v>170</v>
      </c>
      <c r="E571" s="255" t="s">
        <v>1</v>
      </c>
      <c r="F571" s="256" t="s">
        <v>910</v>
      </c>
      <c r="G571" s="253"/>
      <c r="H571" s="257">
        <v>0.34200000000000003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3" t="s">
        <v>170</v>
      </c>
      <c r="AU571" s="263" t="s">
        <v>88</v>
      </c>
      <c r="AV571" s="13" t="s">
        <v>88</v>
      </c>
      <c r="AW571" s="13" t="s">
        <v>31</v>
      </c>
      <c r="AX571" s="13" t="s">
        <v>76</v>
      </c>
      <c r="AY571" s="263" t="s">
        <v>162</v>
      </c>
    </row>
    <row r="572" s="16" customFormat="1">
      <c r="A572" s="16"/>
      <c r="B572" s="302"/>
      <c r="C572" s="303"/>
      <c r="D572" s="254" t="s">
        <v>170</v>
      </c>
      <c r="E572" s="304" t="s">
        <v>1</v>
      </c>
      <c r="F572" s="305" t="s">
        <v>892</v>
      </c>
      <c r="G572" s="303"/>
      <c r="H572" s="304" t="s">
        <v>1</v>
      </c>
      <c r="I572" s="306"/>
      <c r="J572" s="303"/>
      <c r="K572" s="303"/>
      <c r="L572" s="307"/>
      <c r="M572" s="308"/>
      <c r="N572" s="309"/>
      <c r="O572" s="309"/>
      <c r="P572" s="309"/>
      <c r="Q572" s="309"/>
      <c r="R572" s="309"/>
      <c r="S572" s="309"/>
      <c r="T572" s="310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311" t="s">
        <v>170</v>
      </c>
      <c r="AU572" s="311" t="s">
        <v>88</v>
      </c>
      <c r="AV572" s="16" t="s">
        <v>83</v>
      </c>
      <c r="AW572" s="16" t="s">
        <v>31</v>
      </c>
      <c r="AX572" s="16" t="s">
        <v>76</v>
      </c>
      <c r="AY572" s="311" t="s">
        <v>162</v>
      </c>
    </row>
    <row r="573" s="13" customFormat="1">
      <c r="A573" s="13"/>
      <c r="B573" s="252"/>
      <c r="C573" s="253"/>
      <c r="D573" s="254" t="s">
        <v>170</v>
      </c>
      <c r="E573" s="255" t="s">
        <v>1</v>
      </c>
      <c r="F573" s="256" t="s">
        <v>911</v>
      </c>
      <c r="G573" s="253"/>
      <c r="H573" s="257">
        <v>0.54400000000000004</v>
      </c>
      <c r="I573" s="258"/>
      <c r="J573" s="253"/>
      <c r="K573" s="253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170</v>
      </c>
      <c r="AU573" s="263" t="s">
        <v>88</v>
      </c>
      <c r="AV573" s="13" t="s">
        <v>88</v>
      </c>
      <c r="AW573" s="13" t="s">
        <v>31</v>
      </c>
      <c r="AX573" s="13" t="s">
        <v>76</v>
      </c>
      <c r="AY573" s="263" t="s">
        <v>162</v>
      </c>
    </row>
    <row r="574" s="15" customFormat="1">
      <c r="A574" s="15"/>
      <c r="B574" s="275"/>
      <c r="C574" s="276"/>
      <c r="D574" s="254" t="s">
        <v>170</v>
      </c>
      <c r="E574" s="277" t="s">
        <v>1</v>
      </c>
      <c r="F574" s="278" t="s">
        <v>894</v>
      </c>
      <c r="G574" s="276"/>
      <c r="H574" s="279">
        <v>0.88600000000000001</v>
      </c>
      <c r="I574" s="280"/>
      <c r="J574" s="276"/>
      <c r="K574" s="276"/>
      <c r="L574" s="281"/>
      <c r="M574" s="282"/>
      <c r="N574" s="283"/>
      <c r="O574" s="283"/>
      <c r="P574" s="283"/>
      <c r="Q574" s="283"/>
      <c r="R574" s="283"/>
      <c r="S574" s="283"/>
      <c r="T574" s="28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5" t="s">
        <v>170</v>
      </c>
      <c r="AU574" s="285" t="s">
        <v>88</v>
      </c>
      <c r="AV574" s="15" t="s">
        <v>177</v>
      </c>
      <c r="AW574" s="15" t="s">
        <v>31</v>
      </c>
      <c r="AX574" s="15" t="s">
        <v>76</v>
      </c>
      <c r="AY574" s="285" t="s">
        <v>162</v>
      </c>
    </row>
    <row r="575" s="13" customFormat="1">
      <c r="A575" s="13"/>
      <c r="B575" s="252"/>
      <c r="C575" s="253"/>
      <c r="D575" s="254" t="s">
        <v>170</v>
      </c>
      <c r="E575" s="255" t="s">
        <v>1</v>
      </c>
      <c r="F575" s="256" t="s">
        <v>912</v>
      </c>
      <c r="G575" s="253"/>
      <c r="H575" s="257">
        <v>0.088999999999999996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170</v>
      </c>
      <c r="AU575" s="263" t="s">
        <v>88</v>
      </c>
      <c r="AV575" s="13" t="s">
        <v>88</v>
      </c>
      <c r="AW575" s="13" t="s">
        <v>31</v>
      </c>
      <c r="AX575" s="13" t="s">
        <v>76</v>
      </c>
      <c r="AY575" s="263" t="s">
        <v>162</v>
      </c>
    </row>
    <row r="576" s="13" customFormat="1">
      <c r="A576" s="13"/>
      <c r="B576" s="252"/>
      <c r="C576" s="253"/>
      <c r="D576" s="254" t="s">
        <v>170</v>
      </c>
      <c r="E576" s="255" t="s">
        <v>1</v>
      </c>
      <c r="F576" s="256" t="s">
        <v>913</v>
      </c>
      <c r="G576" s="253"/>
      <c r="H576" s="257">
        <v>0.0050000000000000001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170</v>
      </c>
      <c r="AU576" s="263" t="s">
        <v>88</v>
      </c>
      <c r="AV576" s="13" t="s">
        <v>88</v>
      </c>
      <c r="AW576" s="13" t="s">
        <v>31</v>
      </c>
      <c r="AX576" s="13" t="s">
        <v>76</v>
      </c>
      <c r="AY576" s="263" t="s">
        <v>162</v>
      </c>
    </row>
    <row r="577" s="14" customFormat="1">
      <c r="A577" s="14"/>
      <c r="B577" s="264"/>
      <c r="C577" s="265"/>
      <c r="D577" s="254" t="s">
        <v>170</v>
      </c>
      <c r="E577" s="266" t="s">
        <v>1</v>
      </c>
      <c r="F577" s="267" t="s">
        <v>173</v>
      </c>
      <c r="G577" s="265"/>
      <c r="H577" s="268">
        <v>0.97999999999999998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4" t="s">
        <v>170</v>
      </c>
      <c r="AU577" s="274" t="s">
        <v>88</v>
      </c>
      <c r="AV577" s="14" t="s">
        <v>168</v>
      </c>
      <c r="AW577" s="14" t="s">
        <v>31</v>
      </c>
      <c r="AX577" s="14" t="s">
        <v>83</v>
      </c>
      <c r="AY577" s="274" t="s">
        <v>162</v>
      </c>
    </row>
    <row r="578" s="2" customFormat="1" ht="24.15" customHeight="1">
      <c r="A578" s="39"/>
      <c r="B578" s="40"/>
      <c r="C578" s="238" t="s">
        <v>914</v>
      </c>
      <c r="D578" s="238" t="s">
        <v>164</v>
      </c>
      <c r="E578" s="239" t="s">
        <v>915</v>
      </c>
      <c r="F578" s="240" t="s">
        <v>916</v>
      </c>
      <c r="G578" s="241" t="s">
        <v>248</v>
      </c>
      <c r="H578" s="242">
        <v>16.100000000000001</v>
      </c>
      <c r="I578" s="243"/>
      <c r="J578" s="244">
        <f>ROUND(I578*H578,2)</f>
        <v>0</v>
      </c>
      <c r="K578" s="245"/>
      <c r="L578" s="45"/>
      <c r="M578" s="246" t="s">
        <v>1</v>
      </c>
      <c r="N578" s="247" t="s">
        <v>42</v>
      </c>
      <c r="O578" s="98"/>
      <c r="P578" s="248">
        <f>O578*H578</f>
        <v>0</v>
      </c>
      <c r="Q578" s="248">
        <v>0</v>
      </c>
      <c r="R578" s="248">
        <f>Q578*H578</f>
        <v>0</v>
      </c>
      <c r="S578" s="248">
        <v>0</v>
      </c>
      <c r="T578" s="24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50" t="s">
        <v>249</v>
      </c>
      <c r="AT578" s="250" t="s">
        <v>164</v>
      </c>
      <c r="AU578" s="250" t="s">
        <v>88</v>
      </c>
      <c r="AY578" s="18" t="s">
        <v>162</v>
      </c>
      <c r="BE578" s="251">
        <f>IF(N578="základná",J578,0)</f>
        <v>0</v>
      </c>
      <c r="BF578" s="251">
        <f>IF(N578="znížená",J578,0)</f>
        <v>0</v>
      </c>
      <c r="BG578" s="251">
        <f>IF(N578="zákl. prenesená",J578,0)</f>
        <v>0</v>
      </c>
      <c r="BH578" s="251">
        <f>IF(N578="zníž. prenesená",J578,0)</f>
        <v>0</v>
      </c>
      <c r="BI578" s="251">
        <f>IF(N578="nulová",J578,0)</f>
        <v>0</v>
      </c>
      <c r="BJ578" s="18" t="s">
        <v>88</v>
      </c>
      <c r="BK578" s="251">
        <f>ROUND(I578*H578,2)</f>
        <v>0</v>
      </c>
      <c r="BL578" s="18" t="s">
        <v>249</v>
      </c>
      <c r="BM578" s="250" t="s">
        <v>917</v>
      </c>
    </row>
    <row r="579" s="13" customFormat="1">
      <c r="A579" s="13"/>
      <c r="B579" s="252"/>
      <c r="C579" s="253"/>
      <c r="D579" s="254" t="s">
        <v>170</v>
      </c>
      <c r="E579" s="255" t="s">
        <v>1</v>
      </c>
      <c r="F579" s="256" t="s">
        <v>918</v>
      </c>
      <c r="G579" s="253"/>
      <c r="H579" s="257">
        <v>4.7999999999999998</v>
      </c>
      <c r="I579" s="258"/>
      <c r="J579" s="253"/>
      <c r="K579" s="253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170</v>
      </c>
      <c r="AU579" s="263" t="s">
        <v>88</v>
      </c>
      <c r="AV579" s="13" t="s">
        <v>88</v>
      </c>
      <c r="AW579" s="13" t="s">
        <v>31</v>
      </c>
      <c r="AX579" s="13" t="s">
        <v>76</v>
      </c>
      <c r="AY579" s="263" t="s">
        <v>162</v>
      </c>
    </row>
    <row r="580" s="13" customFormat="1">
      <c r="A580" s="13"/>
      <c r="B580" s="252"/>
      <c r="C580" s="253"/>
      <c r="D580" s="254" t="s">
        <v>170</v>
      </c>
      <c r="E580" s="255" t="s">
        <v>1</v>
      </c>
      <c r="F580" s="256" t="s">
        <v>919</v>
      </c>
      <c r="G580" s="253"/>
      <c r="H580" s="257">
        <v>11.279999999999999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170</v>
      </c>
      <c r="AU580" s="263" t="s">
        <v>88</v>
      </c>
      <c r="AV580" s="13" t="s">
        <v>88</v>
      </c>
      <c r="AW580" s="13" t="s">
        <v>31</v>
      </c>
      <c r="AX580" s="13" t="s">
        <v>76</v>
      </c>
      <c r="AY580" s="263" t="s">
        <v>162</v>
      </c>
    </row>
    <row r="581" s="15" customFormat="1">
      <c r="A581" s="15"/>
      <c r="B581" s="275"/>
      <c r="C581" s="276"/>
      <c r="D581" s="254" t="s">
        <v>170</v>
      </c>
      <c r="E581" s="277" t="s">
        <v>1</v>
      </c>
      <c r="F581" s="278" t="s">
        <v>218</v>
      </c>
      <c r="G581" s="276"/>
      <c r="H581" s="279">
        <v>16.079999999999998</v>
      </c>
      <c r="I581" s="280"/>
      <c r="J581" s="276"/>
      <c r="K581" s="276"/>
      <c r="L581" s="281"/>
      <c r="M581" s="282"/>
      <c r="N581" s="283"/>
      <c r="O581" s="283"/>
      <c r="P581" s="283"/>
      <c r="Q581" s="283"/>
      <c r="R581" s="283"/>
      <c r="S581" s="283"/>
      <c r="T581" s="28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5" t="s">
        <v>170</v>
      </c>
      <c r="AU581" s="285" t="s">
        <v>88</v>
      </c>
      <c r="AV581" s="15" t="s">
        <v>177</v>
      </c>
      <c r="AW581" s="15" t="s">
        <v>31</v>
      </c>
      <c r="AX581" s="15" t="s">
        <v>76</v>
      </c>
      <c r="AY581" s="285" t="s">
        <v>162</v>
      </c>
    </row>
    <row r="582" s="13" customFormat="1">
      <c r="A582" s="13"/>
      <c r="B582" s="252"/>
      <c r="C582" s="253"/>
      <c r="D582" s="254" t="s">
        <v>170</v>
      </c>
      <c r="E582" s="255" t="s">
        <v>1</v>
      </c>
      <c r="F582" s="256" t="s">
        <v>800</v>
      </c>
      <c r="G582" s="253"/>
      <c r="H582" s="257">
        <v>0.02</v>
      </c>
      <c r="I582" s="258"/>
      <c r="J582" s="253"/>
      <c r="K582" s="253"/>
      <c r="L582" s="259"/>
      <c r="M582" s="260"/>
      <c r="N582" s="261"/>
      <c r="O582" s="261"/>
      <c r="P582" s="261"/>
      <c r="Q582" s="261"/>
      <c r="R582" s="261"/>
      <c r="S582" s="261"/>
      <c r="T582" s="26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3" t="s">
        <v>170</v>
      </c>
      <c r="AU582" s="263" t="s">
        <v>88</v>
      </c>
      <c r="AV582" s="13" t="s">
        <v>88</v>
      </c>
      <c r="AW582" s="13" t="s">
        <v>31</v>
      </c>
      <c r="AX582" s="13" t="s">
        <v>76</v>
      </c>
      <c r="AY582" s="263" t="s">
        <v>162</v>
      </c>
    </row>
    <row r="583" s="14" customFormat="1">
      <c r="A583" s="14"/>
      <c r="B583" s="264"/>
      <c r="C583" s="265"/>
      <c r="D583" s="254" t="s">
        <v>170</v>
      </c>
      <c r="E583" s="266" t="s">
        <v>1</v>
      </c>
      <c r="F583" s="267" t="s">
        <v>173</v>
      </c>
      <c r="G583" s="265"/>
      <c r="H583" s="268">
        <v>16.100000000000001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4" t="s">
        <v>170</v>
      </c>
      <c r="AU583" s="274" t="s">
        <v>88</v>
      </c>
      <c r="AV583" s="14" t="s">
        <v>168</v>
      </c>
      <c r="AW583" s="14" t="s">
        <v>31</v>
      </c>
      <c r="AX583" s="14" t="s">
        <v>83</v>
      </c>
      <c r="AY583" s="274" t="s">
        <v>162</v>
      </c>
    </row>
    <row r="584" s="2" customFormat="1" ht="24.15" customHeight="1">
      <c r="A584" s="39"/>
      <c r="B584" s="40"/>
      <c r="C584" s="291" t="s">
        <v>920</v>
      </c>
      <c r="D584" s="291" t="s">
        <v>534</v>
      </c>
      <c r="E584" s="292" t="s">
        <v>921</v>
      </c>
      <c r="F584" s="293" t="s">
        <v>922</v>
      </c>
      <c r="G584" s="294" t="s">
        <v>248</v>
      </c>
      <c r="H584" s="295">
        <v>17.699999999999999</v>
      </c>
      <c r="I584" s="296"/>
      <c r="J584" s="297">
        <f>ROUND(I584*H584,2)</f>
        <v>0</v>
      </c>
      <c r="K584" s="298"/>
      <c r="L584" s="299"/>
      <c r="M584" s="300" t="s">
        <v>1</v>
      </c>
      <c r="N584" s="301" t="s">
        <v>42</v>
      </c>
      <c r="O584" s="98"/>
      <c r="P584" s="248">
        <f>O584*H584</f>
        <v>0</v>
      </c>
      <c r="Q584" s="248">
        <v>0.0093600000000000003</v>
      </c>
      <c r="R584" s="248">
        <f>Q584*H584</f>
        <v>0.16567199999999999</v>
      </c>
      <c r="S584" s="248">
        <v>0</v>
      </c>
      <c r="T584" s="24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0" t="s">
        <v>497</v>
      </c>
      <c r="AT584" s="250" t="s">
        <v>534</v>
      </c>
      <c r="AU584" s="250" t="s">
        <v>88</v>
      </c>
      <c r="AY584" s="18" t="s">
        <v>162</v>
      </c>
      <c r="BE584" s="251">
        <f>IF(N584="základná",J584,0)</f>
        <v>0</v>
      </c>
      <c r="BF584" s="251">
        <f>IF(N584="znížená",J584,0)</f>
        <v>0</v>
      </c>
      <c r="BG584" s="251">
        <f>IF(N584="zákl. prenesená",J584,0)</f>
        <v>0</v>
      </c>
      <c r="BH584" s="251">
        <f>IF(N584="zníž. prenesená",J584,0)</f>
        <v>0</v>
      </c>
      <c r="BI584" s="251">
        <f>IF(N584="nulová",J584,0)</f>
        <v>0</v>
      </c>
      <c r="BJ584" s="18" t="s">
        <v>88</v>
      </c>
      <c r="BK584" s="251">
        <f>ROUND(I584*H584,2)</f>
        <v>0</v>
      </c>
      <c r="BL584" s="18" t="s">
        <v>249</v>
      </c>
      <c r="BM584" s="250" t="s">
        <v>923</v>
      </c>
    </row>
    <row r="585" s="13" customFormat="1">
      <c r="A585" s="13"/>
      <c r="B585" s="252"/>
      <c r="C585" s="253"/>
      <c r="D585" s="254" t="s">
        <v>170</v>
      </c>
      <c r="E585" s="255" t="s">
        <v>1</v>
      </c>
      <c r="F585" s="256" t="s">
        <v>924</v>
      </c>
      <c r="G585" s="253"/>
      <c r="H585" s="257">
        <v>17.710000000000001</v>
      </c>
      <c r="I585" s="258"/>
      <c r="J585" s="253"/>
      <c r="K585" s="253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170</v>
      </c>
      <c r="AU585" s="263" t="s">
        <v>88</v>
      </c>
      <c r="AV585" s="13" t="s">
        <v>88</v>
      </c>
      <c r="AW585" s="13" t="s">
        <v>31</v>
      </c>
      <c r="AX585" s="13" t="s">
        <v>76</v>
      </c>
      <c r="AY585" s="263" t="s">
        <v>162</v>
      </c>
    </row>
    <row r="586" s="13" customFormat="1">
      <c r="A586" s="13"/>
      <c r="B586" s="252"/>
      <c r="C586" s="253"/>
      <c r="D586" s="254" t="s">
        <v>170</v>
      </c>
      <c r="E586" s="255" t="s">
        <v>1</v>
      </c>
      <c r="F586" s="256" t="s">
        <v>279</v>
      </c>
      <c r="G586" s="253"/>
      <c r="H586" s="257">
        <v>-0.01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170</v>
      </c>
      <c r="AU586" s="263" t="s">
        <v>88</v>
      </c>
      <c r="AV586" s="13" t="s">
        <v>88</v>
      </c>
      <c r="AW586" s="13" t="s">
        <v>31</v>
      </c>
      <c r="AX586" s="13" t="s">
        <v>76</v>
      </c>
      <c r="AY586" s="263" t="s">
        <v>162</v>
      </c>
    </row>
    <row r="587" s="14" customFormat="1">
      <c r="A587" s="14"/>
      <c r="B587" s="264"/>
      <c r="C587" s="265"/>
      <c r="D587" s="254" t="s">
        <v>170</v>
      </c>
      <c r="E587" s="266" t="s">
        <v>1</v>
      </c>
      <c r="F587" s="267" t="s">
        <v>173</v>
      </c>
      <c r="G587" s="265"/>
      <c r="H587" s="268">
        <v>17.699999999999999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4" t="s">
        <v>170</v>
      </c>
      <c r="AU587" s="274" t="s">
        <v>88</v>
      </c>
      <c r="AV587" s="14" t="s">
        <v>168</v>
      </c>
      <c r="AW587" s="14" t="s">
        <v>31</v>
      </c>
      <c r="AX587" s="14" t="s">
        <v>83</v>
      </c>
      <c r="AY587" s="274" t="s">
        <v>162</v>
      </c>
    </row>
    <row r="588" s="2" customFormat="1" ht="24.15" customHeight="1">
      <c r="A588" s="39"/>
      <c r="B588" s="40"/>
      <c r="C588" s="238" t="s">
        <v>925</v>
      </c>
      <c r="D588" s="238" t="s">
        <v>164</v>
      </c>
      <c r="E588" s="239" t="s">
        <v>926</v>
      </c>
      <c r="F588" s="240" t="s">
        <v>927</v>
      </c>
      <c r="G588" s="241" t="s">
        <v>208</v>
      </c>
      <c r="H588" s="242">
        <v>405</v>
      </c>
      <c r="I588" s="243"/>
      <c r="J588" s="244">
        <f>ROUND(I588*H588,2)</f>
        <v>0</v>
      </c>
      <c r="K588" s="245"/>
      <c r="L588" s="45"/>
      <c r="M588" s="246" t="s">
        <v>1</v>
      </c>
      <c r="N588" s="247" t="s">
        <v>42</v>
      </c>
      <c r="O588" s="98"/>
      <c r="P588" s="248">
        <f>O588*H588</f>
        <v>0</v>
      </c>
      <c r="Q588" s="248">
        <v>0</v>
      </c>
      <c r="R588" s="248">
        <f>Q588*H588</f>
        <v>0</v>
      </c>
      <c r="S588" s="248">
        <v>0</v>
      </c>
      <c r="T588" s="24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50" t="s">
        <v>249</v>
      </c>
      <c r="AT588" s="250" t="s">
        <v>164</v>
      </c>
      <c r="AU588" s="250" t="s">
        <v>88</v>
      </c>
      <c r="AY588" s="18" t="s">
        <v>162</v>
      </c>
      <c r="BE588" s="251">
        <f>IF(N588="základná",J588,0)</f>
        <v>0</v>
      </c>
      <c r="BF588" s="251">
        <f>IF(N588="znížená",J588,0)</f>
        <v>0</v>
      </c>
      <c r="BG588" s="251">
        <f>IF(N588="zákl. prenesená",J588,0)</f>
        <v>0</v>
      </c>
      <c r="BH588" s="251">
        <f>IF(N588="zníž. prenesená",J588,0)</f>
        <v>0</v>
      </c>
      <c r="BI588" s="251">
        <f>IF(N588="nulová",J588,0)</f>
        <v>0</v>
      </c>
      <c r="BJ588" s="18" t="s">
        <v>88</v>
      </c>
      <c r="BK588" s="251">
        <f>ROUND(I588*H588,2)</f>
        <v>0</v>
      </c>
      <c r="BL588" s="18" t="s">
        <v>249</v>
      </c>
      <c r="BM588" s="250" t="s">
        <v>928</v>
      </c>
    </row>
    <row r="589" s="13" customFormat="1">
      <c r="A589" s="13"/>
      <c r="B589" s="252"/>
      <c r="C589" s="253"/>
      <c r="D589" s="254" t="s">
        <v>170</v>
      </c>
      <c r="E589" s="255" t="s">
        <v>1</v>
      </c>
      <c r="F589" s="256" t="s">
        <v>929</v>
      </c>
      <c r="G589" s="253"/>
      <c r="H589" s="257">
        <v>405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170</v>
      </c>
      <c r="AU589" s="263" t="s">
        <v>88</v>
      </c>
      <c r="AV589" s="13" t="s">
        <v>88</v>
      </c>
      <c r="AW589" s="13" t="s">
        <v>31</v>
      </c>
      <c r="AX589" s="13" t="s">
        <v>83</v>
      </c>
      <c r="AY589" s="263" t="s">
        <v>162</v>
      </c>
    </row>
    <row r="590" s="2" customFormat="1" ht="37.8" customHeight="1">
      <c r="A590" s="39"/>
      <c r="B590" s="40"/>
      <c r="C590" s="291" t="s">
        <v>930</v>
      </c>
      <c r="D590" s="291" t="s">
        <v>534</v>
      </c>
      <c r="E590" s="292" t="s">
        <v>931</v>
      </c>
      <c r="F590" s="293" t="s">
        <v>932</v>
      </c>
      <c r="G590" s="294" t="s">
        <v>208</v>
      </c>
      <c r="H590" s="295">
        <v>445.5</v>
      </c>
      <c r="I590" s="296"/>
      <c r="J590" s="297">
        <f>ROUND(I590*H590,2)</f>
        <v>0</v>
      </c>
      <c r="K590" s="298"/>
      <c r="L590" s="299"/>
      <c r="M590" s="300" t="s">
        <v>1</v>
      </c>
      <c r="N590" s="301" t="s">
        <v>42</v>
      </c>
      <c r="O590" s="98"/>
      <c r="P590" s="248">
        <f>O590*H590</f>
        <v>0</v>
      </c>
      <c r="Q590" s="248">
        <v>0.00075000000000000002</v>
      </c>
      <c r="R590" s="248">
        <f>Q590*H590</f>
        <v>0.33412500000000001</v>
      </c>
      <c r="S590" s="248">
        <v>0</v>
      </c>
      <c r="T590" s="24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50" t="s">
        <v>497</v>
      </c>
      <c r="AT590" s="250" t="s">
        <v>534</v>
      </c>
      <c r="AU590" s="250" t="s">
        <v>88</v>
      </c>
      <c r="AY590" s="18" t="s">
        <v>162</v>
      </c>
      <c r="BE590" s="251">
        <f>IF(N590="základná",J590,0)</f>
        <v>0</v>
      </c>
      <c r="BF590" s="251">
        <f>IF(N590="znížená",J590,0)</f>
        <v>0</v>
      </c>
      <c r="BG590" s="251">
        <f>IF(N590="zákl. prenesená",J590,0)</f>
        <v>0</v>
      </c>
      <c r="BH590" s="251">
        <f>IF(N590="zníž. prenesená",J590,0)</f>
        <v>0</v>
      </c>
      <c r="BI590" s="251">
        <f>IF(N590="nulová",J590,0)</f>
        <v>0</v>
      </c>
      <c r="BJ590" s="18" t="s">
        <v>88</v>
      </c>
      <c r="BK590" s="251">
        <f>ROUND(I590*H590,2)</f>
        <v>0</v>
      </c>
      <c r="BL590" s="18" t="s">
        <v>249</v>
      </c>
      <c r="BM590" s="250" t="s">
        <v>933</v>
      </c>
    </row>
    <row r="591" s="13" customFormat="1">
      <c r="A591" s="13"/>
      <c r="B591" s="252"/>
      <c r="C591" s="253"/>
      <c r="D591" s="254" t="s">
        <v>170</v>
      </c>
      <c r="E591" s="255" t="s">
        <v>1</v>
      </c>
      <c r="F591" s="256" t="s">
        <v>934</v>
      </c>
      <c r="G591" s="253"/>
      <c r="H591" s="257">
        <v>445.5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170</v>
      </c>
      <c r="AU591" s="263" t="s">
        <v>88</v>
      </c>
      <c r="AV591" s="13" t="s">
        <v>88</v>
      </c>
      <c r="AW591" s="13" t="s">
        <v>31</v>
      </c>
      <c r="AX591" s="13" t="s">
        <v>83</v>
      </c>
      <c r="AY591" s="263" t="s">
        <v>162</v>
      </c>
    </row>
    <row r="592" s="2" customFormat="1" ht="16.5" customHeight="1">
      <c r="A592" s="39"/>
      <c r="B592" s="40"/>
      <c r="C592" s="238" t="s">
        <v>935</v>
      </c>
      <c r="D592" s="238" t="s">
        <v>164</v>
      </c>
      <c r="E592" s="239" t="s">
        <v>936</v>
      </c>
      <c r="F592" s="240" t="s">
        <v>937</v>
      </c>
      <c r="G592" s="241" t="s">
        <v>208</v>
      </c>
      <c r="H592" s="242">
        <v>155</v>
      </c>
      <c r="I592" s="243"/>
      <c r="J592" s="244">
        <f>ROUND(I592*H592,2)</f>
        <v>0</v>
      </c>
      <c r="K592" s="245"/>
      <c r="L592" s="45"/>
      <c r="M592" s="246" t="s">
        <v>1</v>
      </c>
      <c r="N592" s="247" t="s">
        <v>42</v>
      </c>
      <c r="O592" s="98"/>
      <c r="P592" s="248">
        <f>O592*H592</f>
        <v>0</v>
      </c>
      <c r="Q592" s="248">
        <v>0</v>
      </c>
      <c r="R592" s="248">
        <f>Q592*H592</f>
        <v>0</v>
      </c>
      <c r="S592" s="248">
        <v>0</v>
      </c>
      <c r="T592" s="24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50" t="s">
        <v>249</v>
      </c>
      <c r="AT592" s="250" t="s">
        <v>164</v>
      </c>
      <c r="AU592" s="250" t="s">
        <v>88</v>
      </c>
      <c r="AY592" s="18" t="s">
        <v>162</v>
      </c>
      <c r="BE592" s="251">
        <f>IF(N592="základná",J592,0)</f>
        <v>0</v>
      </c>
      <c r="BF592" s="251">
        <f>IF(N592="znížená",J592,0)</f>
        <v>0</v>
      </c>
      <c r="BG592" s="251">
        <f>IF(N592="zákl. prenesená",J592,0)</f>
        <v>0</v>
      </c>
      <c r="BH592" s="251">
        <f>IF(N592="zníž. prenesená",J592,0)</f>
        <v>0</v>
      </c>
      <c r="BI592" s="251">
        <f>IF(N592="nulová",J592,0)</f>
        <v>0</v>
      </c>
      <c r="BJ592" s="18" t="s">
        <v>88</v>
      </c>
      <c r="BK592" s="251">
        <f>ROUND(I592*H592,2)</f>
        <v>0</v>
      </c>
      <c r="BL592" s="18" t="s">
        <v>249</v>
      </c>
      <c r="BM592" s="250" t="s">
        <v>938</v>
      </c>
    </row>
    <row r="593" s="13" customFormat="1">
      <c r="A593" s="13"/>
      <c r="B593" s="252"/>
      <c r="C593" s="253"/>
      <c r="D593" s="254" t="s">
        <v>170</v>
      </c>
      <c r="E593" s="255" t="s">
        <v>1</v>
      </c>
      <c r="F593" s="256" t="s">
        <v>939</v>
      </c>
      <c r="G593" s="253"/>
      <c r="H593" s="257">
        <v>152.471</v>
      </c>
      <c r="I593" s="258"/>
      <c r="J593" s="253"/>
      <c r="K593" s="253"/>
      <c r="L593" s="259"/>
      <c r="M593" s="260"/>
      <c r="N593" s="261"/>
      <c r="O593" s="261"/>
      <c r="P593" s="261"/>
      <c r="Q593" s="261"/>
      <c r="R593" s="261"/>
      <c r="S593" s="261"/>
      <c r="T593" s="26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3" t="s">
        <v>170</v>
      </c>
      <c r="AU593" s="263" t="s">
        <v>88</v>
      </c>
      <c r="AV593" s="13" t="s">
        <v>88</v>
      </c>
      <c r="AW593" s="13" t="s">
        <v>31</v>
      </c>
      <c r="AX593" s="13" t="s">
        <v>76</v>
      </c>
      <c r="AY593" s="263" t="s">
        <v>162</v>
      </c>
    </row>
    <row r="594" s="13" customFormat="1">
      <c r="A594" s="13"/>
      <c r="B594" s="252"/>
      <c r="C594" s="253"/>
      <c r="D594" s="254" t="s">
        <v>170</v>
      </c>
      <c r="E594" s="255" t="s">
        <v>1</v>
      </c>
      <c r="F594" s="256" t="s">
        <v>940</v>
      </c>
      <c r="G594" s="253"/>
      <c r="H594" s="257">
        <v>2.5289999999999999</v>
      </c>
      <c r="I594" s="258"/>
      <c r="J594" s="253"/>
      <c r="K594" s="253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170</v>
      </c>
      <c r="AU594" s="263" t="s">
        <v>88</v>
      </c>
      <c r="AV594" s="13" t="s">
        <v>88</v>
      </c>
      <c r="AW594" s="13" t="s">
        <v>31</v>
      </c>
      <c r="AX594" s="13" t="s">
        <v>76</v>
      </c>
      <c r="AY594" s="263" t="s">
        <v>162</v>
      </c>
    </row>
    <row r="595" s="14" customFormat="1">
      <c r="A595" s="14"/>
      <c r="B595" s="264"/>
      <c r="C595" s="265"/>
      <c r="D595" s="254" t="s">
        <v>170</v>
      </c>
      <c r="E595" s="266" t="s">
        <v>1</v>
      </c>
      <c r="F595" s="267" t="s">
        <v>173</v>
      </c>
      <c r="G595" s="265"/>
      <c r="H595" s="268">
        <v>155</v>
      </c>
      <c r="I595" s="269"/>
      <c r="J595" s="265"/>
      <c r="K595" s="265"/>
      <c r="L595" s="270"/>
      <c r="M595" s="271"/>
      <c r="N595" s="272"/>
      <c r="O595" s="272"/>
      <c r="P595" s="272"/>
      <c r="Q595" s="272"/>
      <c r="R595" s="272"/>
      <c r="S595" s="272"/>
      <c r="T595" s="27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4" t="s">
        <v>170</v>
      </c>
      <c r="AU595" s="274" t="s">
        <v>88</v>
      </c>
      <c r="AV595" s="14" t="s">
        <v>168</v>
      </c>
      <c r="AW595" s="14" t="s">
        <v>31</v>
      </c>
      <c r="AX595" s="14" t="s">
        <v>83</v>
      </c>
      <c r="AY595" s="274" t="s">
        <v>162</v>
      </c>
    </row>
    <row r="596" s="2" customFormat="1" ht="37.8" customHeight="1">
      <c r="A596" s="39"/>
      <c r="B596" s="40"/>
      <c r="C596" s="291" t="s">
        <v>941</v>
      </c>
      <c r="D596" s="291" t="s">
        <v>534</v>
      </c>
      <c r="E596" s="292" t="s">
        <v>942</v>
      </c>
      <c r="F596" s="293" t="s">
        <v>943</v>
      </c>
      <c r="G596" s="294" t="s">
        <v>208</v>
      </c>
      <c r="H596" s="295">
        <v>170.5</v>
      </c>
      <c r="I596" s="296"/>
      <c r="J596" s="297">
        <f>ROUND(I596*H596,2)</f>
        <v>0</v>
      </c>
      <c r="K596" s="298"/>
      <c r="L596" s="299"/>
      <c r="M596" s="300" t="s">
        <v>1</v>
      </c>
      <c r="N596" s="301" t="s">
        <v>42</v>
      </c>
      <c r="O596" s="98"/>
      <c r="P596" s="248">
        <f>O596*H596</f>
        <v>0</v>
      </c>
      <c r="Q596" s="248">
        <v>0.00125</v>
      </c>
      <c r="R596" s="248">
        <f>Q596*H596</f>
        <v>0.21312500000000001</v>
      </c>
      <c r="S596" s="248">
        <v>0</v>
      </c>
      <c r="T596" s="24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50" t="s">
        <v>497</v>
      </c>
      <c r="AT596" s="250" t="s">
        <v>534</v>
      </c>
      <c r="AU596" s="250" t="s">
        <v>88</v>
      </c>
      <c r="AY596" s="18" t="s">
        <v>162</v>
      </c>
      <c r="BE596" s="251">
        <f>IF(N596="základná",J596,0)</f>
        <v>0</v>
      </c>
      <c r="BF596" s="251">
        <f>IF(N596="znížená",J596,0)</f>
        <v>0</v>
      </c>
      <c r="BG596" s="251">
        <f>IF(N596="zákl. prenesená",J596,0)</f>
        <v>0</v>
      </c>
      <c r="BH596" s="251">
        <f>IF(N596="zníž. prenesená",J596,0)</f>
        <v>0</v>
      </c>
      <c r="BI596" s="251">
        <f>IF(N596="nulová",J596,0)</f>
        <v>0</v>
      </c>
      <c r="BJ596" s="18" t="s">
        <v>88</v>
      </c>
      <c r="BK596" s="251">
        <f>ROUND(I596*H596,2)</f>
        <v>0</v>
      </c>
      <c r="BL596" s="18" t="s">
        <v>249</v>
      </c>
      <c r="BM596" s="250" t="s">
        <v>944</v>
      </c>
    </row>
    <row r="597" s="13" customFormat="1">
      <c r="A597" s="13"/>
      <c r="B597" s="252"/>
      <c r="C597" s="253"/>
      <c r="D597" s="254" t="s">
        <v>170</v>
      </c>
      <c r="E597" s="255" t="s">
        <v>1</v>
      </c>
      <c r="F597" s="256" t="s">
        <v>945</v>
      </c>
      <c r="G597" s="253"/>
      <c r="H597" s="257">
        <v>170.5</v>
      </c>
      <c r="I597" s="258"/>
      <c r="J597" s="253"/>
      <c r="K597" s="253"/>
      <c r="L597" s="259"/>
      <c r="M597" s="260"/>
      <c r="N597" s="261"/>
      <c r="O597" s="261"/>
      <c r="P597" s="261"/>
      <c r="Q597" s="261"/>
      <c r="R597" s="261"/>
      <c r="S597" s="261"/>
      <c r="T597" s="26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3" t="s">
        <v>170</v>
      </c>
      <c r="AU597" s="263" t="s">
        <v>88</v>
      </c>
      <c r="AV597" s="13" t="s">
        <v>88</v>
      </c>
      <c r="AW597" s="13" t="s">
        <v>31</v>
      </c>
      <c r="AX597" s="13" t="s">
        <v>83</v>
      </c>
      <c r="AY597" s="263" t="s">
        <v>162</v>
      </c>
    </row>
    <row r="598" s="2" customFormat="1" ht="44.25" customHeight="1">
      <c r="A598" s="39"/>
      <c r="B598" s="40"/>
      <c r="C598" s="238" t="s">
        <v>946</v>
      </c>
      <c r="D598" s="238" t="s">
        <v>164</v>
      </c>
      <c r="E598" s="239" t="s">
        <v>947</v>
      </c>
      <c r="F598" s="240" t="s">
        <v>948</v>
      </c>
      <c r="G598" s="241" t="s">
        <v>167</v>
      </c>
      <c r="H598" s="242">
        <v>7.54</v>
      </c>
      <c r="I598" s="243"/>
      <c r="J598" s="244">
        <f>ROUND(I598*H598,2)</f>
        <v>0</v>
      </c>
      <c r="K598" s="245"/>
      <c r="L598" s="45"/>
      <c r="M598" s="246" t="s">
        <v>1</v>
      </c>
      <c r="N598" s="247" t="s">
        <v>42</v>
      </c>
      <c r="O598" s="98"/>
      <c r="P598" s="248">
        <f>O598*H598</f>
        <v>0</v>
      </c>
      <c r="Q598" s="248">
        <v>0.022329999999999999</v>
      </c>
      <c r="R598" s="248">
        <f>Q598*H598</f>
        <v>0.1683682</v>
      </c>
      <c r="S598" s="248">
        <v>0</v>
      </c>
      <c r="T598" s="24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50" t="s">
        <v>249</v>
      </c>
      <c r="AT598" s="250" t="s">
        <v>164</v>
      </c>
      <c r="AU598" s="250" t="s">
        <v>88</v>
      </c>
      <c r="AY598" s="18" t="s">
        <v>162</v>
      </c>
      <c r="BE598" s="251">
        <f>IF(N598="základná",J598,0)</f>
        <v>0</v>
      </c>
      <c r="BF598" s="251">
        <f>IF(N598="znížená",J598,0)</f>
        <v>0</v>
      </c>
      <c r="BG598" s="251">
        <f>IF(N598="zákl. prenesená",J598,0)</f>
        <v>0</v>
      </c>
      <c r="BH598" s="251">
        <f>IF(N598="zníž. prenesená",J598,0)</f>
        <v>0</v>
      </c>
      <c r="BI598" s="251">
        <f>IF(N598="nulová",J598,0)</f>
        <v>0</v>
      </c>
      <c r="BJ598" s="18" t="s">
        <v>88</v>
      </c>
      <c r="BK598" s="251">
        <f>ROUND(I598*H598,2)</f>
        <v>0</v>
      </c>
      <c r="BL598" s="18" t="s">
        <v>249</v>
      </c>
      <c r="BM598" s="250" t="s">
        <v>949</v>
      </c>
    </row>
    <row r="599" s="13" customFormat="1">
      <c r="A599" s="13"/>
      <c r="B599" s="252"/>
      <c r="C599" s="253"/>
      <c r="D599" s="254" t="s">
        <v>170</v>
      </c>
      <c r="E599" s="255" t="s">
        <v>1</v>
      </c>
      <c r="F599" s="256" t="s">
        <v>950</v>
      </c>
      <c r="G599" s="253"/>
      <c r="H599" s="257">
        <v>6.1699999999999999</v>
      </c>
      <c r="I599" s="258"/>
      <c r="J599" s="253"/>
      <c r="K599" s="253"/>
      <c r="L599" s="259"/>
      <c r="M599" s="260"/>
      <c r="N599" s="261"/>
      <c r="O599" s="261"/>
      <c r="P599" s="261"/>
      <c r="Q599" s="261"/>
      <c r="R599" s="261"/>
      <c r="S599" s="261"/>
      <c r="T599" s="26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3" t="s">
        <v>170</v>
      </c>
      <c r="AU599" s="263" t="s">
        <v>88</v>
      </c>
      <c r="AV599" s="13" t="s">
        <v>88</v>
      </c>
      <c r="AW599" s="13" t="s">
        <v>31</v>
      </c>
      <c r="AX599" s="13" t="s">
        <v>76</v>
      </c>
      <c r="AY599" s="263" t="s">
        <v>162</v>
      </c>
    </row>
    <row r="600" s="13" customFormat="1">
      <c r="A600" s="13"/>
      <c r="B600" s="252"/>
      <c r="C600" s="253"/>
      <c r="D600" s="254" t="s">
        <v>170</v>
      </c>
      <c r="E600" s="255" t="s">
        <v>1</v>
      </c>
      <c r="F600" s="256" t="s">
        <v>951</v>
      </c>
      <c r="G600" s="253"/>
      <c r="H600" s="257">
        <v>0.26600000000000001</v>
      </c>
      <c r="I600" s="258"/>
      <c r="J600" s="253"/>
      <c r="K600" s="253"/>
      <c r="L600" s="259"/>
      <c r="M600" s="260"/>
      <c r="N600" s="261"/>
      <c r="O600" s="261"/>
      <c r="P600" s="261"/>
      <c r="Q600" s="261"/>
      <c r="R600" s="261"/>
      <c r="S600" s="261"/>
      <c r="T600" s="26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3" t="s">
        <v>170</v>
      </c>
      <c r="AU600" s="263" t="s">
        <v>88</v>
      </c>
      <c r="AV600" s="13" t="s">
        <v>88</v>
      </c>
      <c r="AW600" s="13" t="s">
        <v>31</v>
      </c>
      <c r="AX600" s="13" t="s">
        <v>76</v>
      </c>
      <c r="AY600" s="263" t="s">
        <v>162</v>
      </c>
    </row>
    <row r="601" s="13" customFormat="1">
      <c r="A601" s="13"/>
      <c r="B601" s="252"/>
      <c r="C601" s="253"/>
      <c r="D601" s="254" t="s">
        <v>170</v>
      </c>
      <c r="E601" s="255" t="s">
        <v>1</v>
      </c>
      <c r="F601" s="256" t="s">
        <v>952</v>
      </c>
      <c r="G601" s="253"/>
      <c r="H601" s="257">
        <v>1.095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3" t="s">
        <v>170</v>
      </c>
      <c r="AU601" s="263" t="s">
        <v>88</v>
      </c>
      <c r="AV601" s="13" t="s">
        <v>88</v>
      </c>
      <c r="AW601" s="13" t="s">
        <v>31</v>
      </c>
      <c r="AX601" s="13" t="s">
        <v>76</v>
      </c>
      <c r="AY601" s="263" t="s">
        <v>162</v>
      </c>
    </row>
    <row r="602" s="15" customFormat="1">
      <c r="A602" s="15"/>
      <c r="B602" s="275"/>
      <c r="C602" s="276"/>
      <c r="D602" s="254" t="s">
        <v>170</v>
      </c>
      <c r="E602" s="277" t="s">
        <v>1</v>
      </c>
      <c r="F602" s="278" t="s">
        <v>218</v>
      </c>
      <c r="G602" s="276"/>
      <c r="H602" s="279">
        <v>7.5309999999999997</v>
      </c>
      <c r="I602" s="280"/>
      <c r="J602" s="276"/>
      <c r="K602" s="276"/>
      <c r="L602" s="281"/>
      <c r="M602" s="282"/>
      <c r="N602" s="283"/>
      <c r="O602" s="283"/>
      <c r="P602" s="283"/>
      <c r="Q602" s="283"/>
      <c r="R602" s="283"/>
      <c r="S602" s="283"/>
      <c r="T602" s="28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5" t="s">
        <v>170</v>
      </c>
      <c r="AU602" s="285" t="s">
        <v>88</v>
      </c>
      <c r="AV602" s="15" t="s">
        <v>177</v>
      </c>
      <c r="AW602" s="15" t="s">
        <v>31</v>
      </c>
      <c r="AX602" s="15" t="s">
        <v>76</v>
      </c>
      <c r="AY602" s="285" t="s">
        <v>162</v>
      </c>
    </row>
    <row r="603" s="13" customFormat="1">
      <c r="A603" s="13"/>
      <c r="B603" s="252"/>
      <c r="C603" s="253"/>
      <c r="D603" s="254" t="s">
        <v>170</v>
      </c>
      <c r="E603" s="255" t="s">
        <v>1</v>
      </c>
      <c r="F603" s="256" t="s">
        <v>953</v>
      </c>
      <c r="G603" s="253"/>
      <c r="H603" s="257">
        <v>0.0089999999999999993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3" t="s">
        <v>170</v>
      </c>
      <c r="AU603" s="263" t="s">
        <v>88</v>
      </c>
      <c r="AV603" s="13" t="s">
        <v>88</v>
      </c>
      <c r="AW603" s="13" t="s">
        <v>31</v>
      </c>
      <c r="AX603" s="13" t="s">
        <v>76</v>
      </c>
      <c r="AY603" s="263" t="s">
        <v>162</v>
      </c>
    </row>
    <row r="604" s="14" customFormat="1">
      <c r="A604" s="14"/>
      <c r="B604" s="264"/>
      <c r="C604" s="265"/>
      <c r="D604" s="254" t="s">
        <v>170</v>
      </c>
      <c r="E604" s="266" t="s">
        <v>1</v>
      </c>
      <c r="F604" s="267" t="s">
        <v>173</v>
      </c>
      <c r="G604" s="265"/>
      <c r="H604" s="268">
        <v>7.54</v>
      </c>
      <c r="I604" s="269"/>
      <c r="J604" s="265"/>
      <c r="K604" s="265"/>
      <c r="L604" s="270"/>
      <c r="M604" s="271"/>
      <c r="N604" s="272"/>
      <c r="O604" s="272"/>
      <c r="P604" s="272"/>
      <c r="Q604" s="272"/>
      <c r="R604" s="272"/>
      <c r="S604" s="272"/>
      <c r="T604" s="27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4" t="s">
        <v>170</v>
      </c>
      <c r="AU604" s="274" t="s">
        <v>88</v>
      </c>
      <c r="AV604" s="14" t="s">
        <v>168</v>
      </c>
      <c r="AW604" s="14" t="s">
        <v>31</v>
      </c>
      <c r="AX604" s="14" t="s">
        <v>83</v>
      </c>
      <c r="AY604" s="274" t="s">
        <v>162</v>
      </c>
    </row>
    <row r="605" s="2" customFormat="1" ht="24.15" customHeight="1">
      <c r="A605" s="39"/>
      <c r="B605" s="40"/>
      <c r="C605" s="238" t="s">
        <v>954</v>
      </c>
      <c r="D605" s="238" t="s">
        <v>164</v>
      </c>
      <c r="E605" s="239" t="s">
        <v>955</v>
      </c>
      <c r="F605" s="240" t="s">
        <v>956</v>
      </c>
      <c r="G605" s="241" t="s">
        <v>248</v>
      </c>
      <c r="H605" s="242">
        <v>29.199999999999999</v>
      </c>
      <c r="I605" s="243"/>
      <c r="J605" s="244">
        <f>ROUND(I605*H605,2)</f>
        <v>0</v>
      </c>
      <c r="K605" s="245"/>
      <c r="L605" s="45"/>
      <c r="M605" s="246" t="s">
        <v>1</v>
      </c>
      <c r="N605" s="247" t="s">
        <v>42</v>
      </c>
      <c r="O605" s="98"/>
      <c r="P605" s="248">
        <f>O605*H605</f>
        <v>0</v>
      </c>
      <c r="Q605" s="248">
        <v>0.00579</v>
      </c>
      <c r="R605" s="248">
        <f>Q605*H605</f>
        <v>0.169068</v>
      </c>
      <c r="S605" s="248">
        <v>0</v>
      </c>
      <c r="T605" s="24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50" t="s">
        <v>249</v>
      </c>
      <c r="AT605" s="250" t="s">
        <v>164</v>
      </c>
      <c r="AU605" s="250" t="s">
        <v>88</v>
      </c>
      <c r="AY605" s="18" t="s">
        <v>162</v>
      </c>
      <c r="BE605" s="251">
        <f>IF(N605="základná",J605,0)</f>
        <v>0</v>
      </c>
      <c r="BF605" s="251">
        <f>IF(N605="znížená",J605,0)</f>
        <v>0</v>
      </c>
      <c r="BG605" s="251">
        <f>IF(N605="zákl. prenesená",J605,0)</f>
        <v>0</v>
      </c>
      <c r="BH605" s="251">
        <f>IF(N605="zníž. prenesená",J605,0)</f>
        <v>0</v>
      </c>
      <c r="BI605" s="251">
        <f>IF(N605="nulová",J605,0)</f>
        <v>0</v>
      </c>
      <c r="BJ605" s="18" t="s">
        <v>88</v>
      </c>
      <c r="BK605" s="251">
        <f>ROUND(I605*H605,2)</f>
        <v>0</v>
      </c>
      <c r="BL605" s="18" t="s">
        <v>249</v>
      </c>
      <c r="BM605" s="250" t="s">
        <v>957</v>
      </c>
    </row>
    <row r="606" s="13" customFormat="1">
      <c r="A606" s="13"/>
      <c r="B606" s="252"/>
      <c r="C606" s="253"/>
      <c r="D606" s="254" t="s">
        <v>170</v>
      </c>
      <c r="E606" s="255" t="s">
        <v>1</v>
      </c>
      <c r="F606" s="256" t="s">
        <v>958</v>
      </c>
      <c r="G606" s="253"/>
      <c r="H606" s="257">
        <v>29.16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170</v>
      </c>
      <c r="AU606" s="263" t="s">
        <v>88</v>
      </c>
      <c r="AV606" s="13" t="s">
        <v>88</v>
      </c>
      <c r="AW606" s="13" t="s">
        <v>31</v>
      </c>
      <c r="AX606" s="13" t="s">
        <v>76</v>
      </c>
      <c r="AY606" s="263" t="s">
        <v>162</v>
      </c>
    </row>
    <row r="607" s="13" customFormat="1">
      <c r="A607" s="13"/>
      <c r="B607" s="252"/>
      <c r="C607" s="253"/>
      <c r="D607" s="254" t="s">
        <v>170</v>
      </c>
      <c r="E607" s="255" t="s">
        <v>1</v>
      </c>
      <c r="F607" s="256" t="s">
        <v>289</v>
      </c>
      <c r="G607" s="253"/>
      <c r="H607" s="257">
        <v>0.040000000000000001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170</v>
      </c>
      <c r="AU607" s="263" t="s">
        <v>88</v>
      </c>
      <c r="AV607" s="13" t="s">
        <v>88</v>
      </c>
      <c r="AW607" s="13" t="s">
        <v>31</v>
      </c>
      <c r="AX607" s="13" t="s">
        <v>76</v>
      </c>
      <c r="AY607" s="263" t="s">
        <v>162</v>
      </c>
    </row>
    <row r="608" s="14" customFormat="1">
      <c r="A608" s="14"/>
      <c r="B608" s="264"/>
      <c r="C608" s="265"/>
      <c r="D608" s="254" t="s">
        <v>170</v>
      </c>
      <c r="E608" s="266" t="s">
        <v>1</v>
      </c>
      <c r="F608" s="267" t="s">
        <v>173</v>
      </c>
      <c r="G608" s="265"/>
      <c r="H608" s="268">
        <v>29.199999999999999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4" t="s">
        <v>170</v>
      </c>
      <c r="AU608" s="274" t="s">
        <v>88</v>
      </c>
      <c r="AV608" s="14" t="s">
        <v>168</v>
      </c>
      <c r="AW608" s="14" t="s">
        <v>31</v>
      </c>
      <c r="AX608" s="14" t="s">
        <v>83</v>
      </c>
      <c r="AY608" s="274" t="s">
        <v>162</v>
      </c>
    </row>
    <row r="609" s="2" customFormat="1" ht="24.15" customHeight="1">
      <c r="A609" s="39"/>
      <c r="B609" s="40"/>
      <c r="C609" s="238" t="s">
        <v>959</v>
      </c>
      <c r="D609" s="238" t="s">
        <v>164</v>
      </c>
      <c r="E609" s="239" t="s">
        <v>960</v>
      </c>
      <c r="F609" s="240" t="s">
        <v>961</v>
      </c>
      <c r="G609" s="241" t="s">
        <v>248</v>
      </c>
      <c r="H609" s="242">
        <v>29.199999999999999</v>
      </c>
      <c r="I609" s="243"/>
      <c r="J609" s="244">
        <f>ROUND(I609*H609,2)</f>
        <v>0</v>
      </c>
      <c r="K609" s="245"/>
      <c r="L609" s="45"/>
      <c r="M609" s="246" t="s">
        <v>1</v>
      </c>
      <c r="N609" s="247" t="s">
        <v>42</v>
      </c>
      <c r="O609" s="98"/>
      <c r="P609" s="248">
        <f>O609*H609</f>
        <v>0</v>
      </c>
      <c r="Q609" s="248">
        <v>6.0000000000000002E-05</v>
      </c>
      <c r="R609" s="248">
        <f>Q609*H609</f>
        <v>0.0017520000000000001</v>
      </c>
      <c r="S609" s="248">
        <v>0</v>
      </c>
      <c r="T609" s="24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50" t="s">
        <v>249</v>
      </c>
      <c r="AT609" s="250" t="s">
        <v>164</v>
      </c>
      <c r="AU609" s="250" t="s">
        <v>88</v>
      </c>
      <c r="AY609" s="18" t="s">
        <v>162</v>
      </c>
      <c r="BE609" s="251">
        <f>IF(N609="základná",J609,0)</f>
        <v>0</v>
      </c>
      <c r="BF609" s="251">
        <f>IF(N609="znížená",J609,0)</f>
        <v>0</v>
      </c>
      <c r="BG609" s="251">
        <f>IF(N609="zákl. prenesená",J609,0)</f>
        <v>0</v>
      </c>
      <c r="BH609" s="251">
        <f>IF(N609="zníž. prenesená",J609,0)</f>
        <v>0</v>
      </c>
      <c r="BI609" s="251">
        <f>IF(N609="nulová",J609,0)</f>
        <v>0</v>
      </c>
      <c r="BJ609" s="18" t="s">
        <v>88</v>
      </c>
      <c r="BK609" s="251">
        <f>ROUND(I609*H609,2)</f>
        <v>0</v>
      </c>
      <c r="BL609" s="18" t="s">
        <v>249</v>
      </c>
      <c r="BM609" s="250" t="s">
        <v>962</v>
      </c>
    </row>
    <row r="610" s="2" customFormat="1" ht="24.15" customHeight="1">
      <c r="A610" s="39"/>
      <c r="B610" s="40"/>
      <c r="C610" s="238" t="s">
        <v>963</v>
      </c>
      <c r="D610" s="238" t="s">
        <v>164</v>
      </c>
      <c r="E610" s="239" t="s">
        <v>964</v>
      </c>
      <c r="F610" s="240" t="s">
        <v>965</v>
      </c>
      <c r="G610" s="241" t="s">
        <v>167</v>
      </c>
      <c r="H610" s="242">
        <v>4.1100000000000003</v>
      </c>
      <c r="I610" s="243"/>
      <c r="J610" s="244">
        <f>ROUND(I610*H610,2)</f>
        <v>0</v>
      </c>
      <c r="K610" s="245"/>
      <c r="L610" s="45"/>
      <c r="M610" s="246" t="s">
        <v>1</v>
      </c>
      <c r="N610" s="247" t="s">
        <v>42</v>
      </c>
      <c r="O610" s="98"/>
      <c r="P610" s="248">
        <f>O610*H610</f>
        <v>0</v>
      </c>
      <c r="Q610" s="248">
        <v>0.0029399999999999999</v>
      </c>
      <c r="R610" s="248">
        <f>Q610*H610</f>
        <v>0.012083400000000001</v>
      </c>
      <c r="S610" s="248">
        <v>0</v>
      </c>
      <c r="T610" s="24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50" t="s">
        <v>249</v>
      </c>
      <c r="AT610" s="250" t="s">
        <v>164</v>
      </c>
      <c r="AU610" s="250" t="s">
        <v>88</v>
      </c>
      <c r="AY610" s="18" t="s">
        <v>162</v>
      </c>
      <c r="BE610" s="251">
        <f>IF(N610="základná",J610,0)</f>
        <v>0</v>
      </c>
      <c r="BF610" s="251">
        <f>IF(N610="znížená",J610,0)</f>
        <v>0</v>
      </c>
      <c r="BG610" s="251">
        <f>IF(N610="zákl. prenesená",J610,0)</f>
        <v>0</v>
      </c>
      <c r="BH610" s="251">
        <f>IF(N610="zníž. prenesená",J610,0)</f>
        <v>0</v>
      </c>
      <c r="BI610" s="251">
        <f>IF(N610="nulová",J610,0)</f>
        <v>0</v>
      </c>
      <c r="BJ610" s="18" t="s">
        <v>88</v>
      </c>
      <c r="BK610" s="251">
        <f>ROUND(I610*H610,2)</f>
        <v>0</v>
      </c>
      <c r="BL610" s="18" t="s">
        <v>249</v>
      </c>
      <c r="BM610" s="250" t="s">
        <v>966</v>
      </c>
    </row>
    <row r="611" s="13" customFormat="1">
      <c r="A611" s="13"/>
      <c r="B611" s="252"/>
      <c r="C611" s="253"/>
      <c r="D611" s="254" t="s">
        <v>170</v>
      </c>
      <c r="E611" s="255" t="s">
        <v>1</v>
      </c>
      <c r="F611" s="256" t="s">
        <v>967</v>
      </c>
      <c r="G611" s="253"/>
      <c r="H611" s="257">
        <v>4.1100000000000003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170</v>
      </c>
      <c r="AU611" s="263" t="s">
        <v>88</v>
      </c>
      <c r="AV611" s="13" t="s">
        <v>88</v>
      </c>
      <c r="AW611" s="13" t="s">
        <v>31</v>
      </c>
      <c r="AX611" s="13" t="s">
        <v>83</v>
      </c>
      <c r="AY611" s="263" t="s">
        <v>162</v>
      </c>
    </row>
    <row r="612" s="2" customFormat="1" ht="24.15" customHeight="1">
      <c r="A612" s="39"/>
      <c r="B612" s="40"/>
      <c r="C612" s="238" t="s">
        <v>968</v>
      </c>
      <c r="D612" s="238" t="s">
        <v>164</v>
      </c>
      <c r="E612" s="239" t="s">
        <v>969</v>
      </c>
      <c r="F612" s="240" t="s">
        <v>970</v>
      </c>
      <c r="G612" s="241" t="s">
        <v>183</v>
      </c>
      <c r="H612" s="242">
        <v>4.0709999999999997</v>
      </c>
      <c r="I612" s="243"/>
      <c r="J612" s="244">
        <f>ROUND(I612*H612,2)</f>
        <v>0</v>
      </c>
      <c r="K612" s="245"/>
      <c r="L612" s="45"/>
      <c r="M612" s="246" t="s">
        <v>1</v>
      </c>
      <c r="N612" s="247" t="s">
        <v>42</v>
      </c>
      <c r="O612" s="98"/>
      <c r="P612" s="248">
        <f>O612*H612</f>
        <v>0</v>
      </c>
      <c r="Q612" s="248">
        <v>0</v>
      </c>
      <c r="R612" s="248">
        <f>Q612*H612</f>
        <v>0</v>
      </c>
      <c r="S612" s="248">
        <v>0</v>
      </c>
      <c r="T612" s="24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50" t="s">
        <v>249</v>
      </c>
      <c r="AT612" s="250" t="s">
        <v>164</v>
      </c>
      <c r="AU612" s="250" t="s">
        <v>88</v>
      </c>
      <c r="AY612" s="18" t="s">
        <v>162</v>
      </c>
      <c r="BE612" s="251">
        <f>IF(N612="základná",J612,0)</f>
        <v>0</v>
      </c>
      <c r="BF612" s="251">
        <f>IF(N612="znížená",J612,0)</f>
        <v>0</v>
      </c>
      <c r="BG612" s="251">
        <f>IF(N612="zákl. prenesená",J612,0)</f>
        <v>0</v>
      </c>
      <c r="BH612" s="251">
        <f>IF(N612="zníž. prenesená",J612,0)</f>
        <v>0</v>
      </c>
      <c r="BI612" s="251">
        <f>IF(N612="nulová",J612,0)</f>
        <v>0</v>
      </c>
      <c r="BJ612" s="18" t="s">
        <v>88</v>
      </c>
      <c r="BK612" s="251">
        <f>ROUND(I612*H612,2)</f>
        <v>0</v>
      </c>
      <c r="BL612" s="18" t="s">
        <v>249</v>
      </c>
      <c r="BM612" s="250" t="s">
        <v>971</v>
      </c>
    </row>
    <row r="613" s="12" customFormat="1" ht="22.8" customHeight="1">
      <c r="A613" s="12"/>
      <c r="B613" s="222"/>
      <c r="C613" s="223"/>
      <c r="D613" s="224" t="s">
        <v>75</v>
      </c>
      <c r="E613" s="236" t="s">
        <v>972</v>
      </c>
      <c r="F613" s="236" t="s">
        <v>973</v>
      </c>
      <c r="G613" s="223"/>
      <c r="H613" s="223"/>
      <c r="I613" s="226"/>
      <c r="J613" s="237">
        <f>BK613</f>
        <v>0</v>
      </c>
      <c r="K613" s="223"/>
      <c r="L613" s="228"/>
      <c r="M613" s="229"/>
      <c r="N613" s="230"/>
      <c r="O613" s="230"/>
      <c r="P613" s="231">
        <f>SUM(P614:P620)</f>
        <v>0</v>
      </c>
      <c r="Q613" s="230"/>
      <c r="R613" s="231">
        <f>SUM(R614:R620)</f>
        <v>0.72870599999999996</v>
      </c>
      <c r="S613" s="230"/>
      <c r="T613" s="232">
        <f>SUM(T614:T620)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33" t="s">
        <v>88</v>
      </c>
      <c r="AT613" s="234" t="s">
        <v>75</v>
      </c>
      <c r="AU613" s="234" t="s">
        <v>83</v>
      </c>
      <c r="AY613" s="233" t="s">
        <v>162</v>
      </c>
      <c r="BK613" s="235">
        <f>SUM(BK614:BK620)</f>
        <v>0</v>
      </c>
    </row>
    <row r="614" s="2" customFormat="1" ht="37.8" customHeight="1">
      <c r="A614" s="39"/>
      <c r="B614" s="40"/>
      <c r="C614" s="238" t="s">
        <v>974</v>
      </c>
      <c r="D614" s="238" t="s">
        <v>164</v>
      </c>
      <c r="E614" s="239" t="s">
        <v>975</v>
      </c>
      <c r="F614" s="240" t="s">
        <v>976</v>
      </c>
      <c r="G614" s="241" t="s">
        <v>248</v>
      </c>
      <c r="H614" s="242">
        <v>2.2000000000000002</v>
      </c>
      <c r="I614" s="243"/>
      <c r="J614" s="244">
        <f>ROUND(I614*H614,2)</f>
        <v>0</v>
      </c>
      <c r="K614" s="245"/>
      <c r="L614" s="45"/>
      <c r="M614" s="246" t="s">
        <v>1</v>
      </c>
      <c r="N614" s="247" t="s">
        <v>42</v>
      </c>
      <c r="O614" s="98"/>
      <c r="P614" s="248">
        <f>O614*H614</f>
        <v>0</v>
      </c>
      <c r="Q614" s="248">
        <v>0.011820000000000001</v>
      </c>
      <c r="R614" s="248">
        <f>Q614*H614</f>
        <v>0.026004000000000003</v>
      </c>
      <c r="S614" s="248">
        <v>0</v>
      </c>
      <c r="T614" s="24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50" t="s">
        <v>249</v>
      </c>
      <c r="AT614" s="250" t="s">
        <v>164</v>
      </c>
      <c r="AU614" s="250" t="s">
        <v>88</v>
      </c>
      <c r="AY614" s="18" t="s">
        <v>162</v>
      </c>
      <c r="BE614" s="251">
        <f>IF(N614="základná",J614,0)</f>
        <v>0</v>
      </c>
      <c r="BF614" s="251">
        <f>IF(N614="znížená",J614,0)</f>
        <v>0</v>
      </c>
      <c r="BG614" s="251">
        <f>IF(N614="zákl. prenesená",J614,0)</f>
        <v>0</v>
      </c>
      <c r="BH614" s="251">
        <f>IF(N614="zníž. prenesená",J614,0)</f>
        <v>0</v>
      </c>
      <c r="BI614" s="251">
        <f>IF(N614="nulová",J614,0)</f>
        <v>0</v>
      </c>
      <c r="BJ614" s="18" t="s">
        <v>88</v>
      </c>
      <c r="BK614" s="251">
        <f>ROUND(I614*H614,2)</f>
        <v>0</v>
      </c>
      <c r="BL614" s="18" t="s">
        <v>249</v>
      </c>
      <c r="BM614" s="250" t="s">
        <v>977</v>
      </c>
    </row>
    <row r="615" s="13" customFormat="1">
      <c r="A615" s="13"/>
      <c r="B615" s="252"/>
      <c r="C615" s="253"/>
      <c r="D615" s="254" t="s">
        <v>170</v>
      </c>
      <c r="E615" s="255" t="s">
        <v>1</v>
      </c>
      <c r="F615" s="256" t="s">
        <v>978</v>
      </c>
      <c r="G615" s="253"/>
      <c r="H615" s="257">
        <v>2.1600000000000001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3" t="s">
        <v>170</v>
      </c>
      <c r="AU615" s="263" t="s">
        <v>88</v>
      </c>
      <c r="AV615" s="13" t="s">
        <v>88</v>
      </c>
      <c r="AW615" s="13" t="s">
        <v>31</v>
      </c>
      <c r="AX615" s="13" t="s">
        <v>76</v>
      </c>
      <c r="AY615" s="263" t="s">
        <v>162</v>
      </c>
    </row>
    <row r="616" s="13" customFormat="1">
      <c r="A616" s="13"/>
      <c r="B616" s="252"/>
      <c r="C616" s="253"/>
      <c r="D616" s="254" t="s">
        <v>170</v>
      </c>
      <c r="E616" s="255" t="s">
        <v>1</v>
      </c>
      <c r="F616" s="256" t="s">
        <v>289</v>
      </c>
      <c r="G616" s="253"/>
      <c r="H616" s="257">
        <v>0.040000000000000001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170</v>
      </c>
      <c r="AU616" s="263" t="s">
        <v>88</v>
      </c>
      <c r="AV616" s="13" t="s">
        <v>88</v>
      </c>
      <c r="AW616" s="13" t="s">
        <v>31</v>
      </c>
      <c r="AX616" s="13" t="s">
        <v>76</v>
      </c>
      <c r="AY616" s="263" t="s">
        <v>162</v>
      </c>
    </row>
    <row r="617" s="14" customFormat="1">
      <c r="A617" s="14"/>
      <c r="B617" s="264"/>
      <c r="C617" s="265"/>
      <c r="D617" s="254" t="s">
        <v>170</v>
      </c>
      <c r="E617" s="266" t="s">
        <v>1</v>
      </c>
      <c r="F617" s="267" t="s">
        <v>173</v>
      </c>
      <c r="G617" s="265"/>
      <c r="H617" s="268">
        <v>2.2000000000000002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4" t="s">
        <v>170</v>
      </c>
      <c r="AU617" s="274" t="s">
        <v>88</v>
      </c>
      <c r="AV617" s="14" t="s">
        <v>168</v>
      </c>
      <c r="AW617" s="14" t="s">
        <v>31</v>
      </c>
      <c r="AX617" s="14" t="s">
        <v>83</v>
      </c>
      <c r="AY617" s="274" t="s">
        <v>162</v>
      </c>
    </row>
    <row r="618" s="2" customFormat="1" ht="24.15" customHeight="1">
      <c r="A618" s="39"/>
      <c r="B618" s="40"/>
      <c r="C618" s="238" t="s">
        <v>979</v>
      </c>
      <c r="D618" s="238" t="s">
        <v>164</v>
      </c>
      <c r="E618" s="239" t="s">
        <v>980</v>
      </c>
      <c r="F618" s="240" t="s">
        <v>981</v>
      </c>
      <c r="G618" s="241" t="s">
        <v>248</v>
      </c>
      <c r="H618" s="242">
        <v>54.600000000000001</v>
      </c>
      <c r="I618" s="243"/>
      <c r="J618" s="244">
        <f>ROUND(I618*H618,2)</f>
        <v>0</v>
      </c>
      <c r="K618" s="245"/>
      <c r="L618" s="45"/>
      <c r="M618" s="246" t="s">
        <v>1</v>
      </c>
      <c r="N618" s="247" t="s">
        <v>42</v>
      </c>
      <c r="O618" s="98"/>
      <c r="P618" s="248">
        <f>O618*H618</f>
        <v>0</v>
      </c>
      <c r="Q618" s="248">
        <v>0.01287</v>
      </c>
      <c r="R618" s="248">
        <f>Q618*H618</f>
        <v>0.70270199999999994</v>
      </c>
      <c r="S618" s="248">
        <v>0</v>
      </c>
      <c r="T618" s="24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50" t="s">
        <v>249</v>
      </c>
      <c r="AT618" s="250" t="s">
        <v>164</v>
      </c>
      <c r="AU618" s="250" t="s">
        <v>88</v>
      </c>
      <c r="AY618" s="18" t="s">
        <v>162</v>
      </c>
      <c r="BE618" s="251">
        <f>IF(N618="základná",J618,0)</f>
        <v>0</v>
      </c>
      <c r="BF618" s="251">
        <f>IF(N618="znížená",J618,0)</f>
        <v>0</v>
      </c>
      <c r="BG618" s="251">
        <f>IF(N618="zákl. prenesená",J618,0)</f>
        <v>0</v>
      </c>
      <c r="BH618" s="251">
        <f>IF(N618="zníž. prenesená",J618,0)</f>
        <v>0</v>
      </c>
      <c r="BI618" s="251">
        <f>IF(N618="nulová",J618,0)</f>
        <v>0</v>
      </c>
      <c r="BJ618" s="18" t="s">
        <v>88</v>
      </c>
      <c r="BK618" s="251">
        <f>ROUND(I618*H618,2)</f>
        <v>0</v>
      </c>
      <c r="BL618" s="18" t="s">
        <v>249</v>
      </c>
      <c r="BM618" s="250" t="s">
        <v>982</v>
      </c>
    </row>
    <row r="619" s="13" customFormat="1">
      <c r="A619" s="13"/>
      <c r="B619" s="252"/>
      <c r="C619" s="253"/>
      <c r="D619" s="254" t="s">
        <v>170</v>
      </c>
      <c r="E619" s="255" t="s">
        <v>1</v>
      </c>
      <c r="F619" s="256" t="s">
        <v>983</v>
      </c>
      <c r="G619" s="253"/>
      <c r="H619" s="257">
        <v>54.600000000000001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3" t="s">
        <v>170</v>
      </c>
      <c r="AU619" s="263" t="s">
        <v>88</v>
      </c>
      <c r="AV619" s="13" t="s">
        <v>88</v>
      </c>
      <c r="AW619" s="13" t="s">
        <v>31</v>
      </c>
      <c r="AX619" s="13" t="s">
        <v>83</v>
      </c>
      <c r="AY619" s="263" t="s">
        <v>162</v>
      </c>
    </row>
    <row r="620" s="2" customFormat="1" ht="24.15" customHeight="1">
      <c r="A620" s="39"/>
      <c r="B620" s="40"/>
      <c r="C620" s="238" t="s">
        <v>984</v>
      </c>
      <c r="D620" s="238" t="s">
        <v>164</v>
      </c>
      <c r="E620" s="239" t="s">
        <v>985</v>
      </c>
      <c r="F620" s="240" t="s">
        <v>986</v>
      </c>
      <c r="G620" s="241" t="s">
        <v>183</v>
      </c>
      <c r="H620" s="242">
        <v>0.72899999999999998</v>
      </c>
      <c r="I620" s="243"/>
      <c r="J620" s="244">
        <f>ROUND(I620*H620,2)</f>
        <v>0</v>
      </c>
      <c r="K620" s="245"/>
      <c r="L620" s="45"/>
      <c r="M620" s="246" t="s">
        <v>1</v>
      </c>
      <c r="N620" s="247" t="s">
        <v>42</v>
      </c>
      <c r="O620" s="98"/>
      <c r="P620" s="248">
        <f>O620*H620</f>
        <v>0</v>
      </c>
      <c r="Q620" s="248">
        <v>0</v>
      </c>
      <c r="R620" s="248">
        <f>Q620*H620</f>
        <v>0</v>
      </c>
      <c r="S620" s="248">
        <v>0</v>
      </c>
      <c r="T620" s="24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50" t="s">
        <v>249</v>
      </c>
      <c r="AT620" s="250" t="s">
        <v>164</v>
      </c>
      <c r="AU620" s="250" t="s">
        <v>88</v>
      </c>
      <c r="AY620" s="18" t="s">
        <v>162</v>
      </c>
      <c r="BE620" s="251">
        <f>IF(N620="základná",J620,0)</f>
        <v>0</v>
      </c>
      <c r="BF620" s="251">
        <f>IF(N620="znížená",J620,0)</f>
        <v>0</v>
      </c>
      <c r="BG620" s="251">
        <f>IF(N620="zákl. prenesená",J620,0)</f>
        <v>0</v>
      </c>
      <c r="BH620" s="251">
        <f>IF(N620="zníž. prenesená",J620,0)</f>
        <v>0</v>
      </c>
      <c r="BI620" s="251">
        <f>IF(N620="nulová",J620,0)</f>
        <v>0</v>
      </c>
      <c r="BJ620" s="18" t="s">
        <v>88</v>
      </c>
      <c r="BK620" s="251">
        <f>ROUND(I620*H620,2)</f>
        <v>0</v>
      </c>
      <c r="BL620" s="18" t="s">
        <v>249</v>
      </c>
      <c r="BM620" s="250" t="s">
        <v>987</v>
      </c>
    </row>
    <row r="621" s="12" customFormat="1" ht="22.8" customHeight="1">
      <c r="A621" s="12"/>
      <c r="B621" s="222"/>
      <c r="C621" s="223"/>
      <c r="D621" s="224" t="s">
        <v>75</v>
      </c>
      <c r="E621" s="236" t="s">
        <v>290</v>
      </c>
      <c r="F621" s="236" t="s">
        <v>291</v>
      </c>
      <c r="G621" s="223"/>
      <c r="H621" s="223"/>
      <c r="I621" s="226"/>
      <c r="J621" s="237">
        <f>BK621</f>
        <v>0</v>
      </c>
      <c r="K621" s="223"/>
      <c r="L621" s="228"/>
      <c r="M621" s="229"/>
      <c r="N621" s="230"/>
      <c r="O621" s="230"/>
      <c r="P621" s="231">
        <f>SUM(P622:P629)</f>
        <v>0</v>
      </c>
      <c r="Q621" s="230"/>
      <c r="R621" s="231">
        <f>SUM(R622:R629)</f>
        <v>0.094952000000000009</v>
      </c>
      <c r="S621" s="230"/>
      <c r="T621" s="232">
        <f>SUM(T622:T629)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33" t="s">
        <v>88</v>
      </c>
      <c r="AT621" s="234" t="s">
        <v>75</v>
      </c>
      <c r="AU621" s="234" t="s">
        <v>83</v>
      </c>
      <c r="AY621" s="233" t="s">
        <v>162</v>
      </c>
      <c r="BK621" s="235">
        <f>SUM(BK622:BK629)</f>
        <v>0</v>
      </c>
    </row>
    <row r="622" s="2" customFormat="1" ht="24.15" customHeight="1">
      <c r="A622" s="39"/>
      <c r="B622" s="40"/>
      <c r="C622" s="238" t="s">
        <v>988</v>
      </c>
      <c r="D622" s="238" t="s">
        <v>164</v>
      </c>
      <c r="E622" s="239" t="s">
        <v>989</v>
      </c>
      <c r="F622" s="240" t="s">
        <v>990</v>
      </c>
      <c r="G622" s="241" t="s">
        <v>208</v>
      </c>
      <c r="H622" s="242">
        <v>21.600000000000001</v>
      </c>
      <c r="I622" s="243"/>
      <c r="J622" s="244">
        <f>ROUND(I622*H622,2)</f>
        <v>0</v>
      </c>
      <c r="K622" s="245"/>
      <c r="L622" s="45"/>
      <c r="M622" s="246" t="s">
        <v>1</v>
      </c>
      <c r="N622" s="247" t="s">
        <v>42</v>
      </c>
      <c r="O622" s="98"/>
      <c r="P622" s="248">
        <f>O622*H622</f>
        <v>0</v>
      </c>
      <c r="Q622" s="248">
        <v>0.00215</v>
      </c>
      <c r="R622" s="248">
        <f>Q622*H622</f>
        <v>0.046440000000000002</v>
      </c>
      <c r="S622" s="248">
        <v>0</v>
      </c>
      <c r="T622" s="24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50" t="s">
        <v>249</v>
      </c>
      <c r="AT622" s="250" t="s">
        <v>164</v>
      </c>
      <c r="AU622" s="250" t="s">
        <v>88</v>
      </c>
      <c r="AY622" s="18" t="s">
        <v>162</v>
      </c>
      <c r="BE622" s="251">
        <f>IF(N622="základná",J622,0)</f>
        <v>0</v>
      </c>
      <c r="BF622" s="251">
        <f>IF(N622="znížená",J622,0)</f>
        <v>0</v>
      </c>
      <c r="BG622" s="251">
        <f>IF(N622="zákl. prenesená",J622,0)</f>
        <v>0</v>
      </c>
      <c r="BH622" s="251">
        <f>IF(N622="zníž. prenesená",J622,0)</f>
        <v>0</v>
      </c>
      <c r="BI622" s="251">
        <f>IF(N622="nulová",J622,0)</f>
        <v>0</v>
      </c>
      <c r="BJ622" s="18" t="s">
        <v>88</v>
      </c>
      <c r="BK622" s="251">
        <f>ROUND(I622*H622,2)</f>
        <v>0</v>
      </c>
      <c r="BL622" s="18" t="s">
        <v>249</v>
      </c>
      <c r="BM622" s="250" t="s">
        <v>991</v>
      </c>
    </row>
    <row r="623" s="13" customFormat="1">
      <c r="A623" s="13"/>
      <c r="B623" s="252"/>
      <c r="C623" s="253"/>
      <c r="D623" s="254" t="s">
        <v>170</v>
      </c>
      <c r="E623" s="255" t="s">
        <v>1</v>
      </c>
      <c r="F623" s="256" t="s">
        <v>992</v>
      </c>
      <c r="G623" s="253"/>
      <c r="H623" s="257">
        <v>21.600000000000001</v>
      </c>
      <c r="I623" s="258"/>
      <c r="J623" s="253"/>
      <c r="K623" s="253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170</v>
      </c>
      <c r="AU623" s="263" t="s">
        <v>88</v>
      </c>
      <c r="AV623" s="13" t="s">
        <v>88</v>
      </c>
      <c r="AW623" s="13" t="s">
        <v>31</v>
      </c>
      <c r="AX623" s="13" t="s">
        <v>83</v>
      </c>
      <c r="AY623" s="263" t="s">
        <v>162</v>
      </c>
    </row>
    <row r="624" s="2" customFormat="1" ht="24.15" customHeight="1">
      <c r="A624" s="39"/>
      <c r="B624" s="40"/>
      <c r="C624" s="238" t="s">
        <v>993</v>
      </c>
      <c r="D624" s="238" t="s">
        <v>164</v>
      </c>
      <c r="E624" s="239" t="s">
        <v>994</v>
      </c>
      <c r="F624" s="240" t="s">
        <v>995</v>
      </c>
      <c r="G624" s="241" t="s">
        <v>203</v>
      </c>
      <c r="H624" s="242">
        <v>4</v>
      </c>
      <c r="I624" s="243"/>
      <c r="J624" s="244">
        <f>ROUND(I624*H624,2)</f>
        <v>0</v>
      </c>
      <c r="K624" s="245"/>
      <c r="L624" s="45"/>
      <c r="M624" s="246" t="s">
        <v>1</v>
      </c>
      <c r="N624" s="247" t="s">
        <v>42</v>
      </c>
      <c r="O624" s="98"/>
      <c r="P624" s="248">
        <f>O624*H624</f>
        <v>0</v>
      </c>
      <c r="Q624" s="248">
        <v>0.00158</v>
      </c>
      <c r="R624" s="248">
        <f>Q624*H624</f>
        <v>0.0063200000000000001</v>
      </c>
      <c r="S624" s="248">
        <v>0</v>
      </c>
      <c r="T624" s="24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50" t="s">
        <v>249</v>
      </c>
      <c r="AT624" s="250" t="s">
        <v>164</v>
      </c>
      <c r="AU624" s="250" t="s">
        <v>88</v>
      </c>
      <c r="AY624" s="18" t="s">
        <v>162</v>
      </c>
      <c r="BE624" s="251">
        <f>IF(N624="základná",J624,0)</f>
        <v>0</v>
      </c>
      <c r="BF624" s="251">
        <f>IF(N624="znížená",J624,0)</f>
        <v>0</v>
      </c>
      <c r="BG624" s="251">
        <f>IF(N624="zákl. prenesená",J624,0)</f>
        <v>0</v>
      </c>
      <c r="BH624" s="251">
        <f>IF(N624="zníž. prenesená",J624,0)</f>
        <v>0</v>
      </c>
      <c r="BI624" s="251">
        <f>IF(N624="nulová",J624,0)</f>
        <v>0</v>
      </c>
      <c r="BJ624" s="18" t="s">
        <v>88</v>
      </c>
      <c r="BK624" s="251">
        <f>ROUND(I624*H624,2)</f>
        <v>0</v>
      </c>
      <c r="BL624" s="18" t="s">
        <v>249</v>
      </c>
      <c r="BM624" s="250" t="s">
        <v>996</v>
      </c>
    </row>
    <row r="625" s="2" customFormat="1" ht="24.15" customHeight="1">
      <c r="A625" s="39"/>
      <c r="B625" s="40"/>
      <c r="C625" s="238" t="s">
        <v>997</v>
      </c>
      <c r="D625" s="238" t="s">
        <v>164</v>
      </c>
      <c r="E625" s="239" t="s">
        <v>998</v>
      </c>
      <c r="F625" s="240" t="s">
        <v>999</v>
      </c>
      <c r="G625" s="241" t="s">
        <v>208</v>
      </c>
      <c r="H625" s="242">
        <v>9</v>
      </c>
      <c r="I625" s="243"/>
      <c r="J625" s="244">
        <f>ROUND(I625*H625,2)</f>
        <v>0</v>
      </c>
      <c r="K625" s="245"/>
      <c r="L625" s="45"/>
      <c r="M625" s="246" t="s">
        <v>1</v>
      </c>
      <c r="N625" s="247" t="s">
        <v>42</v>
      </c>
      <c r="O625" s="98"/>
      <c r="P625" s="248">
        <f>O625*H625</f>
        <v>0</v>
      </c>
      <c r="Q625" s="248">
        <v>0.0011000000000000001</v>
      </c>
      <c r="R625" s="248">
        <f>Q625*H625</f>
        <v>0.0099000000000000008</v>
      </c>
      <c r="S625" s="248">
        <v>0</v>
      </c>
      <c r="T625" s="24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50" t="s">
        <v>249</v>
      </c>
      <c r="AT625" s="250" t="s">
        <v>164</v>
      </c>
      <c r="AU625" s="250" t="s">
        <v>88</v>
      </c>
      <c r="AY625" s="18" t="s">
        <v>162</v>
      </c>
      <c r="BE625" s="251">
        <f>IF(N625="základná",J625,0)</f>
        <v>0</v>
      </c>
      <c r="BF625" s="251">
        <f>IF(N625="znížená",J625,0)</f>
        <v>0</v>
      </c>
      <c r="BG625" s="251">
        <f>IF(N625="zákl. prenesená",J625,0)</f>
        <v>0</v>
      </c>
      <c r="BH625" s="251">
        <f>IF(N625="zníž. prenesená",J625,0)</f>
        <v>0</v>
      </c>
      <c r="BI625" s="251">
        <f>IF(N625="nulová",J625,0)</f>
        <v>0</v>
      </c>
      <c r="BJ625" s="18" t="s">
        <v>88</v>
      </c>
      <c r="BK625" s="251">
        <f>ROUND(I625*H625,2)</f>
        <v>0</v>
      </c>
      <c r="BL625" s="18" t="s">
        <v>249</v>
      </c>
      <c r="BM625" s="250" t="s">
        <v>1000</v>
      </c>
    </row>
    <row r="626" s="13" customFormat="1">
      <c r="A626" s="13"/>
      <c r="B626" s="252"/>
      <c r="C626" s="253"/>
      <c r="D626" s="254" t="s">
        <v>170</v>
      </c>
      <c r="E626" s="255" t="s">
        <v>1</v>
      </c>
      <c r="F626" s="256" t="s">
        <v>1001</v>
      </c>
      <c r="G626" s="253"/>
      <c r="H626" s="257">
        <v>9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3" t="s">
        <v>170</v>
      </c>
      <c r="AU626" s="263" t="s">
        <v>88</v>
      </c>
      <c r="AV626" s="13" t="s">
        <v>88</v>
      </c>
      <c r="AW626" s="13" t="s">
        <v>31</v>
      </c>
      <c r="AX626" s="13" t="s">
        <v>83</v>
      </c>
      <c r="AY626" s="263" t="s">
        <v>162</v>
      </c>
    </row>
    <row r="627" s="2" customFormat="1" ht="24.15" customHeight="1">
      <c r="A627" s="39"/>
      <c r="B627" s="40"/>
      <c r="C627" s="238" t="s">
        <v>1002</v>
      </c>
      <c r="D627" s="238" t="s">
        <v>164</v>
      </c>
      <c r="E627" s="239" t="s">
        <v>1003</v>
      </c>
      <c r="F627" s="240" t="s">
        <v>1004</v>
      </c>
      <c r="G627" s="241" t="s">
        <v>208</v>
      </c>
      <c r="H627" s="242">
        <v>15.6</v>
      </c>
      <c r="I627" s="243"/>
      <c r="J627" s="244">
        <f>ROUND(I627*H627,2)</f>
        <v>0</v>
      </c>
      <c r="K627" s="245"/>
      <c r="L627" s="45"/>
      <c r="M627" s="246" t="s">
        <v>1</v>
      </c>
      <c r="N627" s="247" t="s">
        <v>42</v>
      </c>
      <c r="O627" s="98"/>
      <c r="P627" s="248">
        <f>O627*H627</f>
        <v>0</v>
      </c>
      <c r="Q627" s="248">
        <v>0.0020699999999999998</v>
      </c>
      <c r="R627" s="248">
        <f>Q627*H627</f>
        <v>0.032291999999999994</v>
      </c>
      <c r="S627" s="248">
        <v>0</v>
      </c>
      <c r="T627" s="24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50" t="s">
        <v>249</v>
      </c>
      <c r="AT627" s="250" t="s">
        <v>164</v>
      </c>
      <c r="AU627" s="250" t="s">
        <v>88</v>
      </c>
      <c r="AY627" s="18" t="s">
        <v>162</v>
      </c>
      <c r="BE627" s="251">
        <f>IF(N627="základná",J627,0)</f>
        <v>0</v>
      </c>
      <c r="BF627" s="251">
        <f>IF(N627="znížená",J627,0)</f>
        <v>0</v>
      </c>
      <c r="BG627" s="251">
        <f>IF(N627="zákl. prenesená",J627,0)</f>
        <v>0</v>
      </c>
      <c r="BH627" s="251">
        <f>IF(N627="zníž. prenesená",J627,0)</f>
        <v>0</v>
      </c>
      <c r="BI627" s="251">
        <f>IF(N627="nulová",J627,0)</f>
        <v>0</v>
      </c>
      <c r="BJ627" s="18" t="s">
        <v>88</v>
      </c>
      <c r="BK627" s="251">
        <f>ROUND(I627*H627,2)</f>
        <v>0</v>
      </c>
      <c r="BL627" s="18" t="s">
        <v>249</v>
      </c>
      <c r="BM627" s="250" t="s">
        <v>1005</v>
      </c>
    </row>
    <row r="628" s="13" customFormat="1">
      <c r="A628" s="13"/>
      <c r="B628" s="252"/>
      <c r="C628" s="253"/>
      <c r="D628" s="254" t="s">
        <v>170</v>
      </c>
      <c r="E628" s="255" t="s">
        <v>1</v>
      </c>
      <c r="F628" s="256" t="s">
        <v>1006</v>
      </c>
      <c r="G628" s="253"/>
      <c r="H628" s="257">
        <v>15.6</v>
      </c>
      <c r="I628" s="258"/>
      <c r="J628" s="253"/>
      <c r="K628" s="253"/>
      <c r="L628" s="259"/>
      <c r="M628" s="260"/>
      <c r="N628" s="261"/>
      <c r="O628" s="261"/>
      <c r="P628" s="261"/>
      <c r="Q628" s="261"/>
      <c r="R628" s="261"/>
      <c r="S628" s="261"/>
      <c r="T628" s="26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3" t="s">
        <v>170</v>
      </c>
      <c r="AU628" s="263" t="s">
        <v>88</v>
      </c>
      <c r="AV628" s="13" t="s">
        <v>88</v>
      </c>
      <c r="AW628" s="13" t="s">
        <v>31</v>
      </c>
      <c r="AX628" s="13" t="s">
        <v>83</v>
      </c>
      <c r="AY628" s="263" t="s">
        <v>162</v>
      </c>
    </row>
    <row r="629" s="2" customFormat="1" ht="24.15" customHeight="1">
      <c r="A629" s="39"/>
      <c r="B629" s="40"/>
      <c r="C629" s="238" t="s">
        <v>1007</v>
      </c>
      <c r="D629" s="238" t="s">
        <v>164</v>
      </c>
      <c r="E629" s="239" t="s">
        <v>1008</v>
      </c>
      <c r="F629" s="240" t="s">
        <v>1009</v>
      </c>
      <c r="G629" s="241" t="s">
        <v>183</v>
      </c>
      <c r="H629" s="242">
        <v>0.095000000000000001</v>
      </c>
      <c r="I629" s="243"/>
      <c r="J629" s="244">
        <f>ROUND(I629*H629,2)</f>
        <v>0</v>
      </c>
      <c r="K629" s="245"/>
      <c r="L629" s="45"/>
      <c r="M629" s="246" t="s">
        <v>1</v>
      </c>
      <c r="N629" s="247" t="s">
        <v>42</v>
      </c>
      <c r="O629" s="98"/>
      <c r="P629" s="248">
        <f>O629*H629</f>
        <v>0</v>
      </c>
      <c r="Q629" s="248">
        <v>0</v>
      </c>
      <c r="R629" s="248">
        <f>Q629*H629</f>
        <v>0</v>
      </c>
      <c r="S629" s="248">
        <v>0</v>
      </c>
      <c r="T629" s="24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50" t="s">
        <v>249</v>
      </c>
      <c r="AT629" s="250" t="s">
        <v>164</v>
      </c>
      <c r="AU629" s="250" t="s">
        <v>88</v>
      </c>
      <c r="AY629" s="18" t="s">
        <v>162</v>
      </c>
      <c r="BE629" s="251">
        <f>IF(N629="základná",J629,0)</f>
        <v>0</v>
      </c>
      <c r="BF629" s="251">
        <f>IF(N629="znížená",J629,0)</f>
        <v>0</v>
      </c>
      <c r="BG629" s="251">
        <f>IF(N629="zákl. prenesená",J629,0)</f>
        <v>0</v>
      </c>
      <c r="BH629" s="251">
        <f>IF(N629="zníž. prenesená",J629,0)</f>
        <v>0</v>
      </c>
      <c r="BI629" s="251">
        <f>IF(N629="nulová",J629,0)</f>
        <v>0</v>
      </c>
      <c r="BJ629" s="18" t="s">
        <v>88</v>
      </c>
      <c r="BK629" s="251">
        <f>ROUND(I629*H629,2)</f>
        <v>0</v>
      </c>
      <c r="BL629" s="18" t="s">
        <v>249</v>
      </c>
      <c r="BM629" s="250" t="s">
        <v>1010</v>
      </c>
    </row>
    <row r="630" s="12" customFormat="1" ht="22.8" customHeight="1">
      <c r="A630" s="12"/>
      <c r="B630" s="222"/>
      <c r="C630" s="223"/>
      <c r="D630" s="224" t="s">
        <v>75</v>
      </c>
      <c r="E630" s="236" t="s">
        <v>306</v>
      </c>
      <c r="F630" s="236" t="s">
        <v>307</v>
      </c>
      <c r="G630" s="223"/>
      <c r="H630" s="223"/>
      <c r="I630" s="226"/>
      <c r="J630" s="237">
        <f>BK630</f>
        <v>0</v>
      </c>
      <c r="K630" s="223"/>
      <c r="L630" s="228"/>
      <c r="M630" s="229"/>
      <c r="N630" s="230"/>
      <c r="O630" s="230"/>
      <c r="P630" s="231">
        <f>SUM(P631:P638)</f>
        <v>0</v>
      </c>
      <c r="Q630" s="230"/>
      <c r="R630" s="231">
        <f>SUM(R631:R638)</f>
        <v>6.5863319999999996</v>
      </c>
      <c r="S630" s="230"/>
      <c r="T630" s="232">
        <f>SUM(T631:T638)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33" t="s">
        <v>88</v>
      </c>
      <c r="AT630" s="234" t="s">
        <v>75</v>
      </c>
      <c r="AU630" s="234" t="s">
        <v>83</v>
      </c>
      <c r="AY630" s="233" t="s">
        <v>162</v>
      </c>
      <c r="BK630" s="235">
        <f>SUM(BK631:BK638)</f>
        <v>0</v>
      </c>
    </row>
    <row r="631" s="2" customFormat="1" ht="24.15" customHeight="1">
      <c r="A631" s="39"/>
      <c r="B631" s="40"/>
      <c r="C631" s="238" t="s">
        <v>1011</v>
      </c>
      <c r="D631" s="238" t="s">
        <v>164</v>
      </c>
      <c r="E631" s="239" t="s">
        <v>1012</v>
      </c>
      <c r="F631" s="240" t="s">
        <v>1013</v>
      </c>
      <c r="G631" s="241" t="s">
        <v>248</v>
      </c>
      <c r="H631" s="242">
        <v>129.59999999999999</v>
      </c>
      <c r="I631" s="243"/>
      <c r="J631" s="244">
        <f>ROUND(I631*H631,2)</f>
        <v>0</v>
      </c>
      <c r="K631" s="245"/>
      <c r="L631" s="45"/>
      <c r="M631" s="246" t="s">
        <v>1</v>
      </c>
      <c r="N631" s="247" t="s">
        <v>42</v>
      </c>
      <c r="O631" s="98"/>
      <c r="P631" s="248">
        <f>O631*H631</f>
        <v>0</v>
      </c>
      <c r="Q631" s="248">
        <v>0.048910000000000002</v>
      </c>
      <c r="R631" s="248">
        <f>Q631*H631</f>
        <v>6.3387359999999999</v>
      </c>
      <c r="S631" s="248">
        <v>0</v>
      </c>
      <c r="T631" s="24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50" t="s">
        <v>249</v>
      </c>
      <c r="AT631" s="250" t="s">
        <v>164</v>
      </c>
      <c r="AU631" s="250" t="s">
        <v>88</v>
      </c>
      <c r="AY631" s="18" t="s">
        <v>162</v>
      </c>
      <c r="BE631" s="251">
        <f>IF(N631="základná",J631,0)</f>
        <v>0</v>
      </c>
      <c r="BF631" s="251">
        <f>IF(N631="znížená",J631,0)</f>
        <v>0</v>
      </c>
      <c r="BG631" s="251">
        <f>IF(N631="zákl. prenesená",J631,0)</f>
        <v>0</v>
      </c>
      <c r="BH631" s="251">
        <f>IF(N631="zníž. prenesená",J631,0)</f>
        <v>0</v>
      </c>
      <c r="BI631" s="251">
        <f>IF(N631="nulová",J631,0)</f>
        <v>0</v>
      </c>
      <c r="BJ631" s="18" t="s">
        <v>88</v>
      </c>
      <c r="BK631" s="251">
        <f>ROUND(I631*H631,2)</f>
        <v>0</v>
      </c>
      <c r="BL631" s="18" t="s">
        <v>249</v>
      </c>
      <c r="BM631" s="250" t="s">
        <v>1014</v>
      </c>
    </row>
    <row r="632" s="13" customFormat="1">
      <c r="A632" s="13"/>
      <c r="B632" s="252"/>
      <c r="C632" s="253"/>
      <c r="D632" s="254" t="s">
        <v>170</v>
      </c>
      <c r="E632" s="255" t="s">
        <v>1</v>
      </c>
      <c r="F632" s="256" t="s">
        <v>1015</v>
      </c>
      <c r="G632" s="253"/>
      <c r="H632" s="257">
        <v>129.59999999999999</v>
      </c>
      <c r="I632" s="258"/>
      <c r="J632" s="253"/>
      <c r="K632" s="253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170</v>
      </c>
      <c r="AU632" s="263" t="s">
        <v>88</v>
      </c>
      <c r="AV632" s="13" t="s">
        <v>88</v>
      </c>
      <c r="AW632" s="13" t="s">
        <v>31</v>
      </c>
      <c r="AX632" s="13" t="s">
        <v>83</v>
      </c>
      <c r="AY632" s="263" t="s">
        <v>162</v>
      </c>
    </row>
    <row r="633" s="2" customFormat="1" ht="24.15" customHeight="1">
      <c r="A633" s="39"/>
      <c r="B633" s="40"/>
      <c r="C633" s="238" t="s">
        <v>1016</v>
      </c>
      <c r="D633" s="238" t="s">
        <v>164</v>
      </c>
      <c r="E633" s="239" t="s">
        <v>1017</v>
      </c>
      <c r="F633" s="240" t="s">
        <v>1018</v>
      </c>
      <c r="G633" s="241" t="s">
        <v>208</v>
      </c>
      <c r="H633" s="242">
        <v>10.800000000000001</v>
      </c>
      <c r="I633" s="243"/>
      <c r="J633" s="244">
        <f>ROUND(I633*H633,2)</f>
        <v>0</v>
      </c>
      <c r="K633" s="245"/>
      <c r="L633" s="45"/>
      <c r="M633" s="246" t="s">
        <v>1</v>
      </c>
      <c r="N633" s="247" t="s">
        <v>42</v>
      </c>
      <c r="O633" s="98"/>
      <c r="P633" s="248">
        <f>O633*H633</f>
        <v>0</v>
      </c>
      <c r="Q633" s="248">
        <v>0.012930000000000001</v>
      </c>
      <c r="R633" s="248">
        <f>Q633*H633</f>
        <v>0.13964400000000002</v>
      </c>
      <c r="S633" s="248">
        <v>0</v>
      </c>
      <c r="T633" s="24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50" t="s">
        <v>249</v>
      </c>
      <c r="AT633" s="250" t="s">
        <v>164</v>
      </c>
      <c r="AU633" s="250" t="s">
        <v>88</v>
      </c>
      <c r="AY633" s="18" t="s">
        <v>162</v>
      </c>
      <c r="BE633" s="251">
        <f>IF(N633="základná",J633,0)</f>
        <v>0</v>
      </c>
      <c r="BF633" s="251">
        <f>IF(N633="znížená",J633,0)</f>
        <v>0</v>
      </c>
      <c r="BG633" s="251">
        <f>IF(N633="zákl. prenesená",J633,0)</f>
        <v>0</v>
      </c>
      <c r="BH633" s="251">
        <f>IF(N633="zníž. prenesená",J633,0)</f>
        <v>0</v>
      </c>
      <c r="BI633" s="251">
        <f>IF(N633="nulová",J633,0)</f>
        <v>0</v>
      </c>
      <c r="BJ633" s="18" t="s">
        <v>88</v>
      </c>
      <c r="BK633" s="251">
        <f>ROUND(I633*H633,2)</f>
        <v>0</v>
      </c>
      <c r="BL633" s="18" t="s">
        <v>249</v>
      </c>
      <c r="BM633" s="250" t="s">
        <v>1019</v>
      </c>
    </row>
    <row r="634" s="13" customFormat="1">
      <c r="A634" s="13"/>
      <c r="B634" s="252"/>
      <c r="C634" s="253"/>
      <c r="D634" s="254" t="s">
        <v>170</v>
      </c>
      <c r="E634" s="255" t="s">
        <v>1</v>
      </c>
      <c r="F634" s="256" t="s">
        <v>1020</v>
      </c>
      <c r="G634" s="253"/>
      <c r="H634" s="257">
        <v>10.800000000000001</v>
      </c>
      <c r="I634" s="258"/>
      <c r="J634" s="253"/>
      <c r="K634" s="253"/>
      <c r="L634" s="259"/>
      <c r="M634" s="260"/>
      <c r="N634" s="261"/>
      <c r="O634" s="261"/>
      <c r="P634" s="261"/>
      <c r="Q634" s="261"/>
      <c r="R634" s="261"/>
      <c r="S634" s="261"/>
      <c r="T634" s="26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3" t="s">
        <v>170</v>
      </c>
      <c r="AU634" s="263" t="s">
        <v>88</v>
      </c>
      <c r="AV634" s="13" t="s">
        <v>88</v>
      </c>
      <c r="AW634" s="13" t="s">
        <v>31</v>
      </c>
      <c r="AX634" s="13" t="s">
        <v>83</v>
      </c>
      <c r="AY634" s="263" t="s">
        <v>162</v>
      </c>
    </row>
    <row r="635" s="2" customFormat="1" ht="37.8" customHeight="1">
      <c r="A635" s="39"/>
      <c r="B635" s="40"/>
      <c r="C635" s="238" t="s">
        <v>1021</v>
      </c>
      <c r="D635" s="238" t="s">
        <v>164</v>
      </c>
      <c r="E635" s="239" t="s">
        <v>1022</v>
      </c>
      <c r="F635" s="240" t="s">
        <v>1023</v>
      </c>
      <c r="G635" s="241" t="s">
        <v>208</v>
      </c>
      <c r="H635" s="242">
        <v>24</v>
      </c>
      <c r="I635" s="243"/>
      <c r="J635" s="244">
        <f>ROUND(I635*H635,2)</f>
        <v>0</v>
      </c>
      <c r="K635" s="245"/>
      <c r="L635" s="45"/>
      <c r="M635" s="246" t="s">
        <v>1</v>
      </c>
      <c r="N635" s="247" t="s">
        <v>42</v>
      </c>
      <c r="O635" s="98"/>
      <c r="P635" s="248">
        <f>O635*H635</f>
        <v>0</v>
      </c>
      <c r="Q635" s="248">
        <v>0.0035799999999999998</v>
      </c>
      <c r="R635" s="248">
        <f>Q635*H635</f>
        <v>0.085919999999999996</v>
      </c>
      <c r="S635" s="248">
        <v>0</v>
      </c>
      <c r="T635" s="24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50" t="s">
        <v>249</v>
      </c>
      <c r="AT635" s="250" t="s">
        <v>164</v>
      </c>
      <c r="AU635" s="250" t="s">
        <v>88</v>
      </c>
      <c r="AY635" s="18" t="s">
        <v>162</v>
      </c>
      <c r="BE635" s="251">
        <f>IF(N635="základná",J635,0)</f>
        <v>0</v>
      </c>
      <c r="BF635" s="251">
        <f>IF(N635="znížená",J635,0)</f>
        <v>0</v>
      </c>
      <c r="BG635" s="251">
        <f>IF(N635="zákl. prenesená",J635,0)</f>
        <v>0</v>
      </c>
      <c r="BH635" s="251">
        <f>IF(N635="zníž. prenesená",J635,0)</f>
        <v>0</v>
      </c>
      <c r="BI635" s="251">
        <f>IF(N635="nulová",J635,0)</f>
        <v>0</v>
      </c>
      <c r="BJ635" s="18" t="s">
        <v>88</v>
      </c>
      <c r="BK635" s="251">
        <f>ROUND(I635*H635,2)</f>
        <v>0</v>
      </c>
      <c r="BL635" s="18" t="s">
        <v>249</v>
      </c>
      <c r="BM635" s="250" t="s">
        <v>1024</v>
      </c>
    </row>
    <row r="636" s="13" customFormat="1">
      <c r="A636" s="13"/>
      <c r="B636" s="252"/>
      <c r="C636" s="253"/>
      <c r="D636" s="254" t="s">
        <v>170</v>
      </c>
      <c r="E636" s="255" t="s">
        <v>1</v>
      </c>
      <c r="F636" s="256" t="s">
        <v>1025</v>
      </c>
      <c r="G636" s="253"/>
      <c r="H636" s="257">
        <v>24</v>
      </c>
      <c r="I636" s="258"/>
      <c r="J636" s="253"/>
      <c r="K636" s="253"/>
      <c r="L636" s="259"/>
      <c r="M636" s="260"/>
      <c r="N636" s="261"/>
      <c r="O636" s="261"/>
      <c r="P636" s="261"/>
      <c r="Q636" s="261"/>
      <c r="R636" s="261"/>
      <c r="S636" s="261"/>
      <c r="T636" s="26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3" t="s">
        <v>170</v>
      </c>
      <c r="AU636" s="263" t="s">
        <v>88</v>
      </c>
      <c r="AV636" s="13" t="s">
        <v>88</v>
      </c>
      <c r="AW636" s="13" t="s">
        <v>31</v>
      </c>
      <c r="AX636" s="13" t="s">
        <v>83</v>
      </c>
      <c r="AY636" s="263" t="s">
        <v>162</v>
      </c>
    </row>
    <row r="637" s="2" customFormat="1" ht="24.15" customHeight="1">
      <c r="A637" s="39"/>
      <c r="B637" s="40"/>
      <c r="C637" s="238" t="s">
        <v>1026</v>
      </c>
      <c r="D637" s="238" t="s">
        <v>164</v>
      </c>
      <c r="E637" s="239" t="s">
        <v>1027</v>
      </c>
      <c r="F637" s="240" t="s">
        <v>1028</v>
      </c>
      <c r="G637" s="241" t="s">
        <v>248</v>
      </c>
      <c r="H637" s="242">
        <v>129.59999999999999</v>
      </c>
      <c r="I637" s="243"/>
      <c r="J637" s="244">
        <f>ROUND(I637*H637,2)</f>
        <v>0</v>
      </c>
      <c r="K637" s="245"/>
      <c r="L637" s="45"/>
      <c r="M637" s="246" t="s">
        <v>1</v>
      </c>
      <c r="N637" s="247" t="s">
        <v>42</v>
      </c>
      <c r="O637" s="98"/>
      <c r="P637" s="248">
        <f>O637*H637</f>
        <v>0</v>
      </c>
      <c r="Q637" s="248">
        <v>0.00017000000000000001</v>
      </c>
      <c r="R637" s="248">
        <f>Q637*H637</f>
        <v>0.022032</v>
      </c>
      <c r="S637" s="248">
        <v>0</v>
      </c>
      <c r="T637" s="24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50" t="s">
        <v>249</v>
      </c>
      <c r="AT637" s="250" t="s">
        <v>164</v>
      </c>
      <c r="AU637" s="250" t="s">
        <v>88</v>
      </c>
      <c r="AY637" s="18" t="s">
        <v>162</v>
      </c>
      <c r="BE637" s="251">
        <f>IF(N637="základná",J637,0)</f>
        <v>0</v>
      </c>
      <c r="BF637" s="251">
        <f>IF(N637="znížená",J637,0)</f>
        <v>0</v>
      </c>
      <c r="BG637" s="251">
        <f>IF(N637="zákl. prenesená",J637,0)</f>
        <v>0</v>
      </c>
      <c r="BH637" s="251">
        <f>IF(N637="zníž. prenesená",J637,0)</f>
        <v>0</v>
      </c>
      <c r="BI637" s="251">
        <f>IF(N637="nulová",J637,0)</f>
        <v>0</v>
      </c>
      <c r="BJ637" s="18" t="s">
        <v>88</v>
      </c>
      <c r="BK637" s="251">
        <f>ROUND(I637*H637,2)</f>
        <v>0</v>
      </c>
      <c r="BL637" s="18" t="s">
        <v>249</v>
      </c>
      <c r="BM637" s="250" t="s">
        <v>1029</v>
      </c>
    </row>
    <row r="638" s="2" customFormat="1" ht="21.75" customHeight="1">
      <c r="A638" s="39"/>
      <c r="B638" s="40"/>
      <c r="C638" s="238" t="s">
        <v>1030</v>
      </c>
      <c r="D638" s="238" t="s">
        <v>164</v>
      </c>
      <c r="E638" s="239" t="s">
        <v>1031</v>
      </c>
      <c r="F638" s="240" t="s">
        <v>1032</v>
      </c>
      <c r="G638" s="241" t="s">
        <v>183</v>
      </c>
      <c r="H638" s="242">
        <v>6.5860000000000003</v>
      </c>
      <c r="I638" s="243"/>
      <c r="J638" s="244">
        <f>ROUND(I638*H638,2)</f>
        <v>0</v>
      </c>
      <c r="K638" s="245"/>
      <c r="L638" s="45"/>
      <c r="M638" s="246" t="s">
        <v>1</v>
      </c>
      <c r="N638" s="247" t="s">
        <v>42</v>
      </c>
      <c r="O638" s="98"/>
      <c r="P638" s="248">
        <f>O638*H638</f>
        <v>0</v>
      </c>
      <c r="Q638" s="248">
        <v>0</v>
      </c>
      <c r="R638" s="248">
        <f>Q638*H638</f>
        <v>0</v>
      </c>
      <c r="S638" s="248">
        <v>0</v>
      </c>
      <c r="T638" s="24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50" t="s">
        <v>249</v>
      </c>
      <c r="AT638" s="250" t="s">
        <v>164</v>
      </c>
      <c r="AU638" s="250" t="s">
        <v>88</v>
      </c>
      <c r="AY638" s="18" t="s">
        <v>162</v>
      </c>
      <c r="BE638" s="251">
        <f>IF(N638="základná",J638,0)</f>
        <v>0</v>
      </c>
      <c r="BF638" s="251">
        <f>IF(N638="znížená",J638,0)</f>
        <v>0</v>
      </c>
      <c r="BG638" s="251">
        <f>IF(N638="zákl. prenesená",J638,0)</f>
        <v>0</v>
      </c>
      <c r="BH638" s="251">
        <f>IF(N638="zníž. prenesená",J638,0)</f>
        <v>0</v>
      </c>
      <c r="BI638" s="251">
        <f>IF(N638="nulová",J638,0)</f>
        <v>0</v>
      </c>
      <c r="BJ638" s="18" t="s">
        <v>88</v>
      </c>
      <c r="BK638" s="251">
        <f>ROUND(I638*H638,2)</f>
        <v>0</v>
      </c>
      <c r="BL638" s="18" t="s">
        <v>249</v>
      </c>
      <c r="BM638" s="250" t="s">
        <v>1033</v>
      </c>
    </row>
    <row r="639" s="12" customFormat="1" ht="22.8" customHeight="1">
      <c r="A639" s="12"/>
      <c r="B639" s="222"/>
      <c r="C639" s="223"/>
      <c r="D639" s="224" t="s">
        <v>75</v>
      </c>
      <c r="E639" s="236" t="s">
        <v>1034</v>
      </c>
      <c r="F639" s="236" t="s">
        <v>1035</v>
      </c>
      <c r="G639" s="223"/>
      <c r="H639" s="223"/>
      <c r="I639" s="226"/>
      <c r="J639" s="237">
        <f>BK639</f>
        <v>0</v>
      </c>
      <c r="K639" s="223"/>
      <c r="L639" s="228"/>
      <c r="M639" s="229"/>
      <c r="N639" s="230"/>
      <c r="O639" s="230"/>
      <c r="P639" s="231">
        <f>SUM(P640:P688)</f>
        <v>0</v>
      </c>
      <c r="Q639" s="230"/>
      <c r="R639" s="231">
        <f>SUM(R640:R688)</f>
        <v>1.1507560000000001</v>
      </c>
      <c r="S639" s="230"/>
      <c r="T639" s="232">
        <f>SUM(T640:T688)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33" t="s">
        <v>88</v>
      </c>
      <c r="AT639" s="234" t="s">
        <v>75</v>
      </c>
      <c r="AU639" s="234" t="s">
        <v>83</v>
      </c>
      <c r="AY639" s="233" t="s">
        <v>162</v>
      </c>
      <c r="BK639" s="235">
        <f>SUM(BK640:BK688)</f>
        <v>0</v>
      </c>
    </row>
    <row r="640" s="2" customFormat="1" ht="24.15" customHeight="1">
      <c r="A640" s="39"/>
      <c r="B640" s="40"/>
      <c r="C640" s="238" t="s">
        <v>1036</v>
      </c>
      <c r="D640" s="238" t="s">
        <v>164</v>
      </c>
      <c r="E640" s="239" t="s">
        <v>1037</v>
      </c>
      <c r="F640" s="240" t="s">
        <v>1038</v>
      </c>
      <c r="G640" s="241" t="s">
        <v>208</v>
      </c>
      <c r="H640" s="242">
        <v>4</v>
      </c>
      <c r="I640" s="243"/>
      <c r="J640" s="244">
        <f>ROUND(I640*H640,2)</f>
        <v>0</v>
      </c>
      <c r="K640" s="245"/>
      <c r="L640" s="45"/>
      <c r="M640" s="246" t="s">
        <v>1</v>
      </c>
      <c r="N640" s="247" t="s">
        <v>42</v>
      </c>
      <c r="O640" s="98"/>
      <c r="P640" s="248">
        <f>O640*H640</f>
        <v>0</v>
      </c>
      <c r="Q640" s="248">
        <v>0</v>
      </c>
      <c r="R640" s="248">
        <f>Q640*H640</f>
        <v>0</v>
      </c>
      <c r="S640" s="248">
        <v>0</v>
      </c>
      <c r="T640" s="24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50" t="s">
        <v>249</v>
      </c>
      <c r="AT640" s="250" t="s">
        <v>164</v>
      </c>
      <c r="AU640" s="250" t="s">
        <v>88</v>
      </c>
      <c r="AY640" s="18" t="s">
        <v>162</v>
      </c>
      <c r="BE640" s="251">
        <f>IF(N640="základná",J640,0)</f>
        <v>0</v>
      </c>
      <c r="BF640" s="251">
        <f>IF(N640="znížená",J640,0)</f>
        <v>0</v>
      </c>
      <c r="BG640" s="251">
        <f>IF(N640="zákl. prenesená",J640,0)</f>
        <v>0</v>
      </c>
      <c r="BH640" s="251">
        <f>IF(N640="zníž. prenesená",J640,0)</f>
        <v>0</v>
      </c>
      <c r="BI640" s="251">
        <f>IF(N640="nulová",J640,0)</f>
        <v>0</v>
      </c>
      <c r="BJ640" s="18" t="s">
        <v>88</v>
      </c>
      <c r="BK640" s="251">
        <f>ROUND(I640*H640,2)</f>
        <v>0</v>
      </c>
      <c r="BL640" s="18" t="s">
        <v>249</v>
      </c>
      <c r="BM640" s="250" t="s">
        <v>1039</v>
      </c>
    </row>
    <row r="641" s="2" customFormat="1" ht="37.8" customHeight="1">
      <c r="A641" s="39"/>
      <c r="B641" s="40"/>
      <c r="C641" s="291" t="s">
        <v>1040</v>
      </c>
      <c r="D641" s="291" t="s">
        <v>534</v>
      </c>
      <c r="E641" s="292" t="s">
        <v>1041</v>
      </c>
      <c r="F641" s="293" t="s">
        <v>1042</v>
      </c>
      <c r="G641" s="294" t="s">
        <v>203</v>
      </c>
      <c r="H641" s="295">
        <v>1</v>
      </c>
      <c r="I641" s="296"/>
      <c r="J641" s="297">
        <f>ROUND(I641*H641,2)</f>
        <v>0</v>
      </c>
      <c r="K641" s="298"/>
      <c r="L641" s="299"/>
      <c r="M641" s="300" t="s">
        <v>1</v>
      </c>
      <c r="N641" s="301" t="s">
        <v>42</v>
      </c>
      <c r="O641" s="98"/>
      <c r="P641" s="248">
        <f>O641*H641</f>
        <v>0</v>
      </c>
      <c r="Q641" s="248">
        <v>0.20000000000000001</v>
      </c>
      <c r="R641" s="248">
        <f>Q641*H641</f>
        <v>0.20000000000000001</v>
      </c>
      <c r="S641" s="248">
        <v>0</v>
      </c>
      <c r="T641" s="24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50" t="s">
        <v>497</v>
      </c>
      <c r="AT641" s="250" t="s">
        <v>534</v>
      </c>
      <c r="AU641" s="250" t="s">
        <v>88</v>
      </c>
      <c r="AY641" s="18" t="s">
        <v>162</v>
      </c>
      <c r="BE641" s="251">
        <f>IF(N641="základná",J641,0)</f>
        <v>0</v>
      </c>
      <c r="BF641" s="251">
        <f>IF(N641="znížená",J641,0)</f>
        <v>0</v>
      </c>
      <c r="BG641" s="251">
        <f>IF(N641="zákl. prenesená",J641,0)</f>
        <v>0</v>
      </c>
      <c r="BH641" s="251">
        <f>IF(N641="zníž. prenesená",J641,0)</f>
        <v>0</v>
      </c>
      <c r="BI641" s="251">
        <f>IF(N641="nulová",J641,0)</f>
        <v>0</v>
      </c>
      <c r="BJ641" s="18" t="s">
        <v>88</v>
      </c>
      <c r="BK641" s="251">
        <f>ROUND(I641*H641,2)</f>
        <v>0</v>
      </c>
      <c r="BL641" s="18" t="s">
        <v>249</v>
      </c>
      <c r="BM641" s="250" t="s">
        <v>1043</v>
      </c>
    </row>
    <row r="642" s="2" customFormat="1" ht="37.8" customHeight="1">
      <c r="A642" s="39"/>
      <c r="B642" s="40"/>
      <c r="C642" s="238" t="s">
        <v>1044</v>
      </c>
      <c r="D642" s="238" t="s">
        <v>164</v>
      </c>
      <c r="E642" s="239" t="s">
        <v>1045</v>
      </c>
      <c r="F642" s="240" t="s">
        <v>1046</v>
      </c>
      <c r="G642" s="241" t="s">
        <v>208</v>
      </c>
      <c r="H642" s="242">
        <v>39.600000000000001</v>
      </c>
      <c r="I642" s="243"/>
      <c r="J642" s="244">
        <f>ROUND(I642*H642,2)</f>
        <v>0</v>
      </c>
      <c r="K642" s="245"/>
      <c r="L642" s="45"/>
      <c r="M642" s="246" t="s">
        <v>1</v>
      </c>
      <c r="N642" s="247" t="s">
        <v>42</v>
      </c>
      <c r="O642" s="98"/>
      <c r="P642" s="248">
        <f>O642*H642</f>
        <v>0</v>
      </c>
      <c r="Q642" s="248">
        <v>0.00021000000000000001</v>
      </c>
      <c r="R642" s="248">
        <f>Q642*H642</f>
        <v>0.0083160000000000005</v>
      </c>
      <c r="S642" s="248">
        <v>0</v>
      </c>
      <c r="T642" s="24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50" t="s">
        <v>249</v>
      </c>
      <c r="AT642" s="250" t="s">
        <v>164</v>
      </c>
      <c r="AU642" s="250" t="s">
        <v>88</v>
      </c>
      <c r="AY642" s="18" t="s">
        <v>162</v>
      </c>
      <c r="BE642" s="251">
        <f>IF(N642="základná",J642,0)</f>
        <v>0</v>
      </c>
      <c r="BF642" s="251">
        <f>IF(N642="znížená",J642,0)</f>
        <v>0</v>
      </c>
      <c r="BG642" s="251">
        <f>IF(N642="zákl. prenesená",J642,0)</f>
        <v>0</v>
      </c>
      <c r="BH642" s="251">
        <f>IF(N642="zníž. prenesená",J642,0)</f>
        <v>0</v>
      </c>
      <c r="BI642" s="251">
        <f>IF(N642="nulová",J642,0)</f>
        <v>0</v>
      </c>
      <c r="BJ642" s="18" t="s">
        <v>88</v>
      </c>
      <c r="BK642" s="251">
        <f>ROUND(I642*H642,2)</f>
        <v>0</v>
      </c>
      <c r="BL642" s="18" t="s">
        <v>249</v>
      </c>
      <c r="BM642" s="250" t="s">
        <v>1047</v>
      </c>
    </row>
    <row r="643" s="16" customFormat="1">
      <c r="A643" s="16"/>
      <c r="B643" s="302"/>
      <c r="C643" s="303"/>
      <c r="D643" s="254" t="s">
        <v>170</v>
      </c>
      <c r="E643" s="304" t="s">
        <v>1</v>
      </c>
      <c r="F643" s="305" t="s">
        <v>1048</v>
      </c>
      <c r="G643" s="303"/>
      <c r="H643" s="304" t="s">
        <v>1</v>
      </c>
      <c r="I643" s="306"/>
      <c r="J643" s="303"/>
      <c r="K643" s="303"/>
      <c r="L643" s="307"/>
      <c r="M643" s="308"/>
      <c r="N643" s="309"/>
      <c r="O643" s="309"/>
      <c r="P643" s="309"/>
      <c r="Q643" s="309"/>
      <c r="R643" s="309"/>
      <c r="S643" s="309"/>
      <c r="T643" s="310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311" t="s">
        <v>170</v>
      </c>
      <c r="AU643" s="311" t="s">
        <v>88</v>
      </c>
      <c r="AV643" s="16" t="s">
        <v>83</v>
      </c>
      <c r="AW643" s="16" t="s">
        <v>31</v>
      </c>
      <c r="AX643" s="16" t="s">
        <v>76</v>
      </c>
      <c r="AY643" s="311" t="s">
        <v>162</v>
      </c>
    </row>
    <row r="644" s="16" customFormat="1">
      <c r="A644" s="16"/>
      <c r="B644" s="302"/>
      <c r="C644" s="303"/>
      <c r="D644" s="254" t="s">
        <v>170</v>
      </c>
      <c r="E644" s="304" t="s">
        <v>1</v>
      </c>
      <c r="F644" s="305" t="s">
        <v>1049</v>
      </c>
      <c r="G644" s="303"/>
      <c r="H644" s="304" t="s">
        <v>1</v>
      </c>
      <c r="I644" s="306"/>
      <c r="J644" s="303"/>
      <c r="K644" s="303"/>
      <c r="L644" s="307"/>
      <c r="M644" s="308"/>
      <c r="N644" s="309"/>
      <c r="O644" s="309"/>
      <c r="P644" s="309"/>
      <c r="Q644" s="309"/>
      <c r="R644" s="309"/>
      <c r="S644" s="309"/>
      <c r="T644" s="310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311" t="s">
        <v>170</v>
      </c>
      <c r="AU644" s="311" t="s">
        <v>88</v>
      </c>
      <c r="AV644" s="16" t="s">
        <v>83</v>
      </c>
      <c r="AW644" s="16" t="s">
        <v>31</v>
      </c>
      <c r="AX644" s="16" t="s">
        <v>76</v>
      </c>
      <c r="AY644" s="311" t="s">
        <v>162</v>
      </c>
    </row>
    <row r="645" s="13" customFormat="1">
      <c r="A645" s="13"/>
      <c r="B645" s="252"/>
      <c r="C645" s="253"/>
      <c r="D645" s="254" t="s">
        <v>170</v>
      </c>
      <c r="E645" s="255" t="s">
        <v>1</v>
      </c>
      <c r="F645" s="256" t="s">
        <v>1050</v>
      </c>
      <c r="G645" s="253"/>
      <c r="H645" s="257">
        <v>5</v>
      </c>
      <c r="I645" s="258"/>
      <c r="J645" s="253"/>
      <c r="K645" s="253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170</v>
      </c>
      <c r="AU645" s="263" t="s">
        <v>88</v>
      </c>
      <c r="AV645" s="13" t="s">
        <v>88</v>
      </c>
      <c r="AW645" s="13" t="s">
        <v>31</v>
      </c>
      <c r="AX645" s="13" t="s">
        <v>76</v>
      </c>
      <c r="AY645" s="263" t="s">
        <v>162</v>
      </c>
    </row>
    <row r="646" s="13" customFormat="1">
      <c r="A646" s="13"/>
      <c r="B646" s="252"/>
      <c r="C646" s="253"/>
      <c r="D646" s="254" t="s">
        <v>170</v>
      </c>
      <c r="E646" s="255" t="s">
        <v>1</v>
      </c>
      <c r="F646" s="256" t="s">
        <v>1051</v>
      </c>
      <c r="G646" s="253"/>
      <c r="H646" s="257">
        <v>16.5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170</v>
      </c>
      <c r="AU646" s="263" t="s">
        <v>88</v>
      </c>
      <c r="AV646" s="13" t="s">
        <v>88</v>
      </c>
      <c r="AW646" s="13" t="s">
        <v>31</v>
      </c>
      <c r="AX646" s="13" t="s">
        <v>76</v>
      </c>
      <c r="AY646" s="263" t="s">
        <v>162</v>
      </c>
    </row>
    <row r="647" s="13" customFormat="1">
      <c r="A647" s="13"/>
      <c r="B647" s="252"/>
      <c r="C647" s="253"/>
      <c r="D647" s="254" t="s">
        <v>170</v>
      </c>
      <c r="E647" s="255" t="s">
        <v>1</v>
      </c>
      <c r="F647" s="256" t="s">
        <v>1052</v>
      </c>
      <c r="G647" s="253"/>
      <c r="H647" s="257">
        <v>3.5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170</v>
      </c>
      <c r="AU647" s="263" t="s">
        <v>88</v>
      </c>
      <c r="AV647" s="13" t="s">
        <v>88</v>
      </c>
      <c r="AW647" s="13" t="s">
        <v>31</v>
      </c>
      <c r="AX647" s="13" t="s">
        <v>76</v>
      </c>
      <c r="AY647" s="263" t="s">
        <v>162</v>
      </c>
    </row>
    <row r="648" s="13" customFormat="1">
      <c r="A648" s="13"/>
      <c r="B648" s="252"/>
      <c r="C648" s="253"/>
      <c r="D648" s="254" t="s">
        <v>170</v>
      </c>
      <c r="E648" s="255" t="s">
        <v>1</v>
      </c>
      <c r="F648" s="256" t="s">
        <v>1053</v>
      </c>
      <c r="G648" s="253"/>
      <c r="H648" s="257">
        <v>5.2000000000000002</v>
      </c>
      <c r="I648" s="258"/>
      <c r="J648" s="253"/>
      <c r="K648" s="253"/>
      <c r="L648" s="259"/>
      <c r="M648" s="260"/>
      <c r="N648" s="261"/>
      <c r="O648" s="261"/>
      <c r="P648" s="261"/>
      <c r="Q648" s="261"/>
      <c r="R648" s="261"/>
      <c r="S648" s="261"/>
      <c r="T648" s="26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3" t="s">
        <v>170</v>
      </c>
      <c r="AU648" s="263" t="s">
        <v>88</v>
      </c>
      <c r="AV648" s="13" t="s">
        <v>88</v>
      </c>
      <c r="AW648" s="13" t="s">
        <v>31</v>
      </c>
      <c r="AX648" s="13" t="s">
        <v>76</v>
      </c>
      <c r="AY648" s="263" t="s">
        <v>162</v>
      </c>
    </row>
    <row r="649" s="13" customFormat="1">
      <c r="A649" s="13"/>
      <c r="B649" s="252"/>
      <c r="C649" s="253"/>
      <c r="D649" s="254" t="s">
        <v>170</v>
      </c>
      <c r="E649" s="255" t="s">
        <v>1</v>
      </c>
      <c r="F649" s="256" t="s">
        <v>1054</v>
      </c>
      <c r="G649" s="253"/>
      <c r="H649" s="257">
        <v>9.4000000000000004</v>
      </c>
      <c r="I649" s="258"/>
      <c r="J649" s="253"/>
      <c r="K649" s="253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170</v>
      </c>
      <c r="AU649" s="263" t="s">
        <v>88</v>
      </c>
      <c r="AV649" s="13" t="s">
        <v>88</v>
      </c>
      <c r="AW649" s="13" t="s">
        <v>31</v>
      </c>
      <c r="AX649" s="13" t="s">
        <v>76</v>
      </c>
      <c r="AY649" s="263" t="s">
        <v>162</v>
      </c>
    </row>
    <row r="650" s="14" customFormat="1">
      <c r="A650" s="14"/>
      <c r="B650" s="264"/>
      <c r="C650" s="265"/>
      <c r="D650" s="254" t="s">
        <v>170</v>
      </c>
      <c r="E650" s="266" t="s">
        <v>1</v>
      </c>
      <c r="F650" s="267" t="s">
        <v>173</v>
      </c>
      <c r="G650" s="265"/>
      <c r="H650" s="268">
        <v>39.600000000000001</v>
      </c>
      <c r="I650" s="269"/>
      <c r="J650" s="265"/>
      <c r="K650" s="265"/>
      <c r="L650" s="270"/>
      <c r="M650" s="271"/>
      <c r="N650" s="272"/>
      <c r="O650" s="272"/>
      <c r="P650" s="272"/>
      <c r="Q650" s="272"/>
      <c r="R650" s="272"/>
      <c r="S650" s="272"/>
      <c r="T650" s="27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4" t="s">
        <v>170</v>
      </c>
      <c r="AU650" s="274" t="s">
        <v>88</v>
      </c>
      <c r="AV650" s="14" t="s">
        <v>168</v>
      </c>
      <c r="AW650" s="14" t="s">
        <v>31</v>
      </c>
      <c r="AX650" s="14" t="s">
        <v>83</v>
      </c>
      <c r="AY650" s="274" t="s">
        <v>162</v>
      </c>
    </row>
    <row r="651" s="2" customFormat="1" ht="33" customHeight="1">
      <c r="A651" s="39"/>
      <c r="B651" s="40"/>
      <c r="C651" s="291" t="s">
        <v>1055</v>
      </c>
      <c r="D651" s="291" t="s">
        <v>534</v>
      </c>
      <c r="E651" s="292" t="s">
        <v>1056</v>
      </c>
      <c r="F651" s="293" t="s">
        <v>1057</v>
      </c>
      <c r="G651" s="294" t="s">
        <v>203</v>
      </c>
      <c r="H651" s="295">
        <v>1</v>
      </c>
      <c r="I651" s="296"/>
      <c r="J651" s="297">
        <f>ROUND(I651*H651,2)</f>
        <v>0</v>
      </c>
      <c r="K651" s="298"/>
      <c r="L651" s="299"/>
      <c r="M651" s="300" t="s">
        <v>1</v>
      </c>
      <c r="N651" s="301" t="s">
        <v>42</v>
      </c>
      <c r="O651" s="98"/>
      <c r="P651" s="248">
        <f>O651*H651</f>
        <v>0</v>
      </c>
      <c r="Q651" s="248">
        <v>0.087999999999999995</v>
      </c>
      <c r="R651" s="248">
        <f>Q651*H651</f>
        <v>0.087999999999999995</v>
      </c>
      <c r="S651" s="248">
        <v>0</v>
      </c>
      <c r="T651" s="24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50" t="s">
        <v>497</v>
      </c>
      <c r="AT651" s="250" t="s">
        <v>534</v>
      </c>
      <c r="AU651" s="250" t="s">
        <v>88</v>
      </c>
      <c r="AY651" s="18" t="s">
        <v>162</v>
      </c>
      <c r="BE651" s="251">
        <f>IF(N651="základná",J651,0)</f>
        <v>0</v>
      </c>
      <c r="BF651" s="251">
        <f>IF(N651="znížená",J651,0)</f>
        <v>0</v>
      </c>
      <c r="BG651" s="251">
        <f>IF(N651="zákl. prenesená",J651,0)</f>
        <v>0</v>
      </c>
      <c r="BH651" s="251">
        <f>IF(N651="zníž. prenesená",J651,0)</f>
        <v>0</v>
      </c>
      <c r="BI651" s="251">
        <f>IF(N651="nulová",J651,0)</f>
        <v>0</v>
      </c>
      <c r="BJ651" s="18" t="s">
        <v>88</v>
      </c>
      <c r="BK651" s="251">
        <f>ROUND(I651*H651,2)</f>
        <v>0</v>
      </c>
      <c r="BL651" s="18" t="s">
        <v>249</v>
      </c>
      <c r="BM651" s="250" t="s">
        <v>1058</v>
      </c>
    </row>
    <row r="652" s="2" customFormat="1" ht="33" customHeight="1">
      <c r="A652" s="39"/>
      <c r="B652" s="40"/>
      <c r="C652" s="291" t="s">
        <v>1059</v>
      </c>
      <c r="D652" s="291" t="s">
        <v>534</v>
      </c>
      <c r="E652" s="292" t="s">
        <v>1060</v>
      </c>
      <c r="F652" s="293" t="s">
        <v>1061</v>
      </c>
      <c r="G652" s="294" t="s">
        <v>203</v>
      </c>
      <c r="H652" s="295">
        <v>3</v>
      </c>
      <c r="I652" s="296"/>
      <c r="J652" s="297">
        <f>ROUND(I652*H652,2)</f>
        <v>0</v>
      </c>
      <c r="K652" s="298"/>
      <c r="L652" s="299"/>
      <c r="M652" s="300" t="s">
        <v>1</v>
      </c>
      <c r="N652" s="301" t="s">
        <v>42</v>
      </c>
      <c r="O652" s="98"/>
      <c r="P652" s="248">
        <f>O652*H652</f>
        <v>0</v>
      </c>
      <c r="Q652" s="248">
        <v>0.087999999999999995</v>
      </c>
      <c r="R652" s="248">
        <f>Q652*H652</f>
        <v>0.26400000000000001</v>
      </c>
      <c r="S652" s="248">
        <v>0</v>
      </c>
      <c r="T652" s="24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50" t="s">
        <v>497</v>
      </c>
      <c r="AT652" s="250" t="s">
        <v>534</v>
      </c>
      <c r="AU652" s="250" t="s">
        <v>88</v>
      </c>
      <c r="AY652" s="18" t="s">
        <v>162</v>
      </c>
      <c r="BE652" s="251">
        <f>IF(N652="základná",J652,0)</f>
        <v>0</v>
      </c>
      <c r="BF652" s="251">
        <f>IF(N652="znížená",J652,0)</f>
        <v>0</v>
      </c>
      <c r="BG652" s="251">
        <f>IF(N652="zákl. prenesená",J652,0)</f>
        <v>0</v>
      </c>
      <c r="BH652" s="251">
        <f>IF(N652="zníž. prenesená",J652,0)</f>
        <v>0</v>
      </c>
      <c r="BI652" s="251">
        <f>IF(N652="nulová",J652,0)</f>
        <v>0</v>
      </c>
      <c r="BJ652" s="18" t="s">
        <v>88</v>
      </c>
      <c r="BK652" s="251">
        <f>ROUND(I652*H652,2)</f>
        <v>0</v>
      </c>
      <c r="BL652" s="18" t="s">
        <v>249</v>
      </c>
      <c r="BM652" s="250" t="s">
        <v>1062</v>
      </c>
    </row>
    <row r="653" s="2" customFormat="1" ht="33" customHeight="1">
      <c r="A653" s="39"/>
      <c r="B653" s="40"/>
      <c r="C653" s="291" t="s">
        <v>1063</v>
      </c>
      <c r="D653" s="291" t="s">
        <v>534</v>
      </c>
      <c r="E653" s="292" t="s">
        <v>1064</v>
      </c>
      <c r="F653" s="293" t="s">
        <v>1065</v>
      </c>
      <c r="G653" s="294" t="s">
        <v>203</v>
      </c>
      <c r="H653" s="295">
        <v>1</v>
      </c>
      <c r="I653" s="296"/>
      <c r="J653" s="297">
        <f>ROUND(I653*H653,2)</f>
        <v>0</v>
      </c>
      <c r="K653" s="298"/>
      <c r="L653" s="299"/>
      <c r="M653" s="300" t="s">
        <v>1</v>
      </c>
      <c r="N653" s="301" t="s">
        <v>42</v>
      </c>
      <c r="O653" s="98"/>
      <c r="P653" s="248">
        <f>O653*H653</f>
        <v>0</v>
      </c>
      <c r="Q653" s="248">
        <v>0.043999999999999997</v>
      </c>
      <c r="R653" s="248">
        <f>Q653*H653</f>
        <v>0.043999999999999997</v>
      </c>
      <c r="S653" s="248">
        <v>0</v>
      </c>
      <c r="T653" s="24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50" t="s">
        <v>497</v>
      </c>
      <c r="AT653" s="250" t="s">
        <v>534</v>
      </c>
      <c r="AU653" s="250" t="s">
        <v>88</v>
      </c>
      <c r="AY653" s="18" t="s">
        <v>162</v>
      </c>
      <c r="BE653" s="251">
        <f>IF(N653="základná",J653,0)</f>
        <v>0</v>
      </c>
      <c r="BF653" s="251">
        <f>IF(N653="znížená",J653,0)</f>
        <v>0</v>
      </c>
      <c r="BG653" s="251">
        <f>IF(N653="zákl. prenesená",J653,0)</f>
        <v>0</v>
      </c>
      <c r="BH653" s="251">
        <f>IF(N653="zníž. prenesená",J653,0)</f>
        <v>0</v>
      </c>
      <c r="BI653" s="251">
        <f>IF(N653="nulová",J653,0)</f>
        <v>0</v>
      </c>
      <c r="BJ653" s="18" t="s">
        <v>88</v>
      </c>
      <c r="BK653" s="251">
        <f>ROUND(I653*H653,2)</f>
        <v>0</v>
      </c>
      <c r="BL653" s="18" t="s">
        <v>249</v>
      </c>
      <c r="BM653" s="250" t="s">
        <v>1066</v>
      </c>
    </row>
    <row r="654" s="2" customFormat="1" ht="33" customHeight="1">
      <c r="A654" s="39"/>
      <c r="B654" s="40"/>
      <c r="C654" s="291" t="s">
        <v>1067</v>
      </c>
      <c r="D654" s="291" t="s">
        <v>534</v>
      </c>
      <c r="E654" s="292" t="s">
        <v>1068</v>
      </c>
      <c r="F654" s="293" t="s">
        <v>1069</v>
      </c>
      <c r="G654" s="294" t="s">
        <v>203</v>
      </c>
      <c r="H654" s="295">
        <v>1</v>
      </c>
      <c r="I654" s="296"/>
      <c r="J654" s="297">
        <f>ROUND(I654*H654,2)</f>
        <v>0</v>
      </c>
      <c r="K654" s="298"/>
      <c r="L654" s="299"/>
      <c r="M654" s="300" t="s">
        <v>1</v>
      </c>
      <c r="N654" s="301" t="s">
        <v>42</v>
      </c>
      <c r="O654" s="98"/>
      <c r="P654" s="248">
        <f>O654*H654</f>
        <v>0</v>
      </c>
      <c r="Q654" s="248">
        <v>0.087999999999999995</v>
      </c>
      <c r="R654" s="248">
        <f>Q654*H654</f>
        <v>0.087999999999999995</v>
      </c>
      <c r="S654" s="248">
        <v>0</v>
      </c>
      <c r="T654" s="24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50" t="s">
        <v>497</v>
      </c>
      <c r="AT654" s="250" t="s">
        <v>534</v>
      </c>
      <c r="AU654" s="250" t="s">
        <v>88</v>
      </c>
      <c r="AY654" s="18" t="s">
        <v>162</v>
      </c>
      <c r="BE654" s="251">
        <f>IF(N654="základná",J654,0)</f>
        <v>0</v>
      </c>
      <c r="BF654" s="251">
        <f>IF(N654="znížená",J654,0)</f>
        <v>0</v>
      </c>
      <c r="BG654" s="251">
        <f>IF(N654="zákl. prenesená",J654,0)</f>
        <v>0</v>
      </c>
      <c r="BH654" s="251">
        <f>IF(N654="zníž. prenesená",J654,0)</f>
        <v>0</v>
      </c>
      <c r="BI654" s="251">
        <f>IF(N654="nulová",J654,0)</f>
        <v>0</v>
      </c>
      <c r="BJ654" s="18" t="s">
        <v>88</v>
      </c>
      <c r="BK654" s="251">
        <f>ROUND(I654*H654,2)</f>
        <v>0</v>
      </c>
      <c r="BL654" s="18" t="s">
        <v>249</v>
      </c>
      <c r="BM654" s="250" t="s">
        <v>1070</v>
      </c>
    </row>
    <row r="655" s="2" customFormat="1" ht="33" customHeight="1">
      <c r="A655" s="39"/>
      <c r="B655" s="40"/>
      <c r="C655" s="291" t="s">
        <v>1071</v>
      </c>
      <c r="D655" s="291" t="s">
        <v>534</v>
      </c>
      <c r="E655" s="292" t="s">
        <v>1072</v>
      </c>
      <c r="F655" s="293" t="s">
        <v>1073</v>
      </c>
      <c r="G655" s="294" t="s">
        <v>203</v>
      </c>
      <c r="H655" s="295">
        <v>2</v>
      </c>
      <c r="I655" s="296"/>
      <c r="J655" s="297">
        <f>ROUND(I655*H655,2)</f>
        <v>0</v>
      </c>
      <c r="K655" s="298"/>
      <c r="L655" s="299"/>
      <c r="M655" s="300" t="s">
        <v>1</v>
      </c>
      <c r="N655" s="301" t="s">
        <v>42</v>
      </c>
      <c r="O655" s="98"/>
      <c r="P655" s="248">
        <f>O655*H655</f>
        <v>0</v>
      </c>
      <c r="Q655" s="248">
        <v>0.068000000000000005</v>
      </c>
      <c r="R655" s="248">
        <f>Q655*H655</f>
        <v>0.13600000000000001</v>
      </c>
      <c r="S655" s="248">
        <v>0</v>
      </c>
      <c r="T655" s="24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50" t="s">
        <v>497</v>
      </c>
      <c r="AT655" s="250" t="s">
        <v>534</v>
      </c>
      <c r="AU655" s="250" t="s">
        <v>88</v>
      </c>
      <c r="AY655" s="18" t="s">
        <v>162</v>
      </c>
      <c r="BE655" s="251">
        <f>IF(N655="základná",J655,0)</f>
        <v>0</v>
      </c>
      <c r="BF655" s="251">
        <f>IF(N655="znížená",J655,0)</f>
        <v>0</v>
      </c>
      <c r="BG655" s="251">
        <f>IF(N655="zákl. prenesená",J655,0)</f>
        <v>0</v>
      </c>
      <c r="BH655" s="251">
        <f>IF(N655="zníž. prenesená",J655,0)</f>
        <v>0</v>
      </c>
      <c r="BI655" s="251">
        <f>IF(N655="nulová",J655,0)</f>
        <v>0</v>
      </c>
      <c r="BJ655" s="18" t="s">
        <v>88</v>
      </c>
      <c r="BK655" s="251">
        <f>ROUND(I655*H655,2)</f>
        <v>0</v>
      </c>
      <c r="BL655" s="18" t="s">
        <v>249</v>
      </c>
      <c r="BM655" s="250" t="s">
        <v>1074</v>
      </c>
    </row>
    <row r="656" s="2" customFormat="1" ht="37.8" customHeight="1">
      <c r="A656" s="39"/>
      <c r="B656" s="40"/>
      <c r="C656" s="291" t="s">
        <v>1075</v>
      </c>
      <c r="D656" s="291" t="s">
        <v>534</v>
      </c>
      <c r="E656" s="292" t="s">
        <v>1076</v>
      </c>
      <c r="F656" s="293" t="s">
        <v>1077</v>
      </c>
      <c r="G656" s="294" t="s">
        <v>208</v>
      </c>
      <c r="H656" s="295">
        <v>41.600000000000001</v>
      </c>
      <c r="I656" s="296"/>
      <c r="J656" s="297">
        <f>ROUND(I656*H656,2)</f>
        <v>0</v>
      </c>
      <c r="K656" s="298"/>
      <c r="L656" s="299"/>
      <c r="M656" s="300" t="s">
        <v>1</v>
      </c>
      <c r="N656" s="301" t="s">
        <v>42</v>
      </c>
      <c r="O656" s="98"/>
      <c r="P656" s="248">
        <f>O656*H656</f>
        <v>0</v>
      </c>
      <c r="Q656" s="248">
        <v>0.00010000000000000001</v>
      </c>
      <c r="R656" s="248">
        <f>Q656*H656</f>
        <v>0.0041600000000000005</v>
      </c>
      <c r="S656" s="248">
        <v>0</v>
      </c>
      <c r="T656" s="24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50" t="s">
        <v>497</v>
      </c>
      <c r="AT656" s="250" t="s">
        <v>534</v>
      </c>
      <c r="AU656" s="250" t="s">
        <v>88</v>
      </c>
      <c r="AY656" s="18" t="s">
        <v>162</v>
      </c>
      <c r="BE656" s="251">
        <f>IF(N656="základná",J656,0)</f>
        <v>0</v>
      </c>
      <c r="BF656" s="251">
        <f>IF(N656="znížená",J656,0)</f>
        <v>0</v>
      </c>
      <c r="BG656" s="251">
        <f>IF(N656="zákl. prenesená",J656,0)</f>
        <v>0</v>
      </c>
      <c r="BH656" s="251">
        <f>IF(N656="zníž. prenesená",J656,0)</f>
        <v>0</v>
      </c>
      <c r="BI656" s="251">
        <f>IF(N656="nulová",J656,0)</f>
        <v>0</v>
      </c>
      <c r="BJ656" s="18" t="s">
        <v>88</v>
      </c>
      <c r="BK656" s="251">
        <f>ROUND(I656*H656,2)</f>
        <v>0</v>
      </c>
      <c r="BL656" s="18" t="s">
        <v>249</v>
      </c>
      <c r="BM656" s="250" t="s">
        <v>1078</v>
      </c>
    </row>
    <row r="657" s="13" customFormat="1">
      <c r="A657" s="13"/>
      <c r="B657" s="252"/>
      <c r="C657" s="253"/>
      <c r="D657" s="254" t="s">
        <v>170</v>
      </c>
      <c r="E657" s="255" t="s">
        <v>1</v>
      </c>
      <c r="F657" s="256" t="s">
        <v>1079</v>
      </c>
      <c r="G657" s="253"/>
      <c r="H657" s="257">
        <v>41.579999999999998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170</v>
      </c>
      <c r="AU657" s="263" t="s">
        <v>88</v>
      </c>
      <c r="AV657" s="13" t="s">
        <v>88</v>
      </c>
      <c r="AW657" s="13" t="s">
        <v>31</v>
      </c>
      <c r="AX657" s="13" t="s">
        <v>76</v>
      </c>
      <c r="AY657" s="263" t="s">
        <v>162</v>
      </c>
    </row>
    <row r="658" s="13" customFormat="1">
      <c r="A658" s="13"/>
      <c r="B658" s="252"/>
      <c r="C658" s="253"/>
      <c r="D658" s="254" t="s">
        <v>170</v>
      </c>
      <c r="E658" s="255" t="s">
        <v>1</v>
      </c>
      <c r="F658" s="256" t="s">
        <v>800</v>
      </c>
      <c r="G658" s="253"/>
      <c r="H658" s="257">
        <v>0.02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3" t="s">
        <v>170</v>
      </c>
      <c r="AU658" s="263" t="s">
        <v>88</v>
      </c>
      <c r="AV658" s="13" t="s">
        <v>88</v>
      </c>
      <c r="AW658" s="13" t="s">
        <v>31</v>
      </c>
      <c r="AX658" s="13" t="s">
        <v>76</v>
      </c>
      <c r="AY658" s="263" t="s">
        <v>162</v>
      </c>
    </row>
    <row r="659" s="14" customFormat="1">
      <c r="A659" s="14"/>
      <c r="B659" s="264"/>
      <c r="C659" s="265"/>
      <c r="D659" s="254" t="s">
        <v>170</v>
      </c>
      <c r="E659" s="266" t="s">
        <v>1</v>
      </c>
      <c r="F659" s="267" t="s">
        <v>173</v>
      </c>
      <c r="G659" s="265"/>
      <c r="H659" s="268">
        <v>41.600000000000001</v>
      </c>
      <c r="I659" s="269"/>
      <c r="J659" s="265"/>
      <c r="K659" s="265"/>
      <c r="L659" s="270"/>
      <c r="M659" s="271"/>
      <c r="N659" s="272"/>
      <c r="O659" s="272"/>
      <c r="P659" s="272"/>
      <c r="Q659" s="272"/>
      <c r="R659" s="272"/>
      <c r="S659" s="272"/>
      <c r="T659" s="27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4" t="s">
        <v>170</v>
      </c>
      <c r="AU659" s="274" t="s">
        <v>88</v>
      </c>
      <c r="AV659" s="14" t="s">
        <v>168</v>
      </c>
      <c r="AW659" s="14" t="s">
        <v>31</v>
      </c>
      <c r="AX659" s="14" t="s">
        <v>83</v>
      </c>
      <c r="AY659" s="274" t="s">
        <v>162</v>
      </c>
    </row>
    <row r="660" s="2" customFormat="1" ht="37.8" customHeight="1">
      <c r="A660" s="39"/>
      <c r="B660" s="40"/>
      <c r="C660" s="291" t="s">
        <v>1080</v>
      </c>
      <c r="D660" s="291" t="s">
        <v>534</v>
      </c>
      <c r="E660" s="292" t="s">
        <v>1081</v>
      </c>
      <c r="F660" s="293" t="s">
        <v>1082</v>
      </c>
      <c r="G660" s="294" t="s">
        <v>208</v>
      </c>
      <c r="H660" s="295">
        <v>41.600000000000001</v>
      </c>
      <c r="I660" s="296"/>
      <c r="J660" s="297">
        <f>ROUND(I660*H660,2)</f>
        <v>0</v>
      </c>
      <c r="K660" s="298"/>
      <c r="L660" s="299"/>
      <c r="M660" s="300" t="s">
        <v>1</v>
      </c>
      <c r="N660" s="301" t="s">
        <v>42</v>
      </c>
      <c r="O660" s="98"/>
      <c r="P660" s="248">
        <f>O660*H660</f>
        <v>0</v>
      </c>
      <c r="Q660" s="248">
        <v>0.00010000000000000001</v>
      </c>
      <c r="R660" s="248">
        <f>Q660*H660</f>
        <v>0.0041600000000000005</v>
      </c>
      <c r="S660" s="248">
        <v>0</v>
      </c>
      <c r="T660" s="24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50" t="s">
        <v>497</v>
      </c>
      <c r="AT660" s="250" t="s">
        <v>534</v>
      </c>
      <c r="AU660" s="250" t="s">
        <v>88</v>
      </c>
      <c r="AY660" s="18" t="s">
        <v>162</v>
      </c>
      <c r="BE660" s="251">
        <f>IF(N660="základná",J660,0)</f>
        <v>0</v>
      </c>
      <c r="BF660" s="251">
        <f>IF(N660="znížená",J660,0)</f>
        <v>0</v>
      </c>
      <c r="BG660" s="251">
        <f>IF(N660="zákl. prenesená",J660,0)</f>
        <v>0</v>
      </c>
      <c r="BH660" s="251">
        <f>IF(N660="zníž. prenesená",J660,0)</f>
        <v>0</v>
      </c>
      <c r="BI660" s="251">
        <f>IF(N660="nulová",J660,0)</f>
        <v>0</v>
      </c>
      <c r="BJ660" s="18" t="s">
        <v>88</v>
      </c>
      <c r="BK660" s="251">
        <f>ROUND(I660*H660,2)</f>
        <v>0</v>
      </c>
      <c r="BL660" s="18" t="s">
        <v>249</v>
      </c>
      <c r="BM660" s="250" t="s">
        <v>1083</v>
      </c>
    </row>
    <row r="661" s="13" customFormat="1">
      <c r="A661" s="13"/>
      <c r="B661" s="252"/>
      <c r="C661" s="253"/>
      <c r="D661" s="254" t="s">
        <v>170</v>
      </c>
      <c r="E661" s="255" t="s">
        <v>1</v>
      </c>
      <c r="F661" s="256" t="s">
        <v>1079</v>
      </c>
      <c r="G661" s="253"/>
      <c r="H661" s="257">
        <v>41.579999999999998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170</v>
      </c>
      <c r="AU661" s="263" t="s">
        <v>88</v>
      </c>
      <c r="AV661" s="13" t="s">
        <v>88</v>
      </c>
      <c r="AW661" s="13" t="s">
        <v>31</v>
      </c>
      <c r="AX661" s="13" t="s">
        <v>76</v>
      </c>
      <c r="AY661" s="263" t="s">
        <v>162</v>
      </c>
    </row>
    <row r="662" s="13" customFormat="1">
      <c r="A662" s="13"/>
      <c r="B662" s="252"/>
      <c r="C662" s="253"/>
      <c r="D662" s="254" t="s">
        <v>170</v>
      </c>
      <c r="E662" s="255" t="s">
        <v>1</v>
      </c>
      <c r="F662" s="256" t="s">
        <v>800</v>
      </c>
      <c r="G662" s="253"/>
      <c r="H662" s="257">
        <v>0.02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170</v>
      </c>
      <c r="AU662" s="263" t="s">
        <v>88</v>
      </c>
      <c r="AV662" s="13" t="s">
        <v>88</v>
      </c>
      <c r="AW662" s="13" t="s">
        <v>31</v>
      </c>
      <c r="AX662" s="13" t="s">
        <v>76</v>
      </c>
      <c r="AY662" s="263" t="s">
        <v>162</v>
      </c>
    </row>
    <row r="663" s="14" customFormat="1">
      <c r="A663" s="14"/>
      <c r="B663" s="264"/>
      <c r="C663" s="265"/>
      <c r="D663" s="254" t="s">
        <v>170</v>
      </c>
      <c r="E663" s="266" t="s">
        <v>1</v>
      </c>
      <c r="F663" s="267" t="s">
        <v>173</v>
      </c>
      <c r="G663" s="265"/>
      <c r="H663" s="268">
        <v>41.600000000000001</v>
      </c>
      <c r="I663" s="269"/>
      <c r="J663" s="265"/>
      <c r="K663" s="265"/>
      <c r="L663" s="270"/>
      <c r="M663" s="271"/>
      <c r="N663" s="272"/>
      <c r="O663" s="272"/>
      <c r="P663" s="272"/>
      <c r="Q663" s="272"/>
      <c r="R663" s="272"/>
      <c r="S663" s="272"/>
      <c r="T663" s="27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4" t="s">
        <v>170</v>
      </c>
      <c r="AU663" s="274" t="s">
        <v>88</v>
      </c>
      <c r="AV663" s="14" t="s">
        <v>168</v>
      </c>
      <c r="AW663" s="14" t="s">
        <v>31</v>
      </c>
      <c r="AX663" s="14" t="s">
        <v>83</v>
      </c>
      <c r="AY663" s="274" t="s">
        <v>162</v>
      </c>
    </row>
    <row r="664" s="2" customFormat="1" ht="33" customHeight="1">
      <c r="A664" s="39"/>
      <c r="B664" s="40"/>
      <c r="C664" s="238" t="s">
        <v>1084</v>
      </c>
      <c r="D664" s="238" t="s">
        <v>164</v>
      </c>
      <c r="E664" s="239" t="s">
        <v>1085</v>
      </c>
      <c r="F664" s="240" t="s">
        <v>1086</v>
      </c>
      <c r="G664" s="241" t="s">
        <v>208</v>
      </c>
      <c r="H664" s="242">
        <v>6.5</v>
      </c>
      <c r="I664" s="243"/>
      <c r="J664" s="244">
        <f>ROUND(I664*H664,2)</f>
        <v>0</v>
      </c>
      <c r="K664" s="245"/>
      <c r="L664" s="45"/>
      <c r="M664" s="246" t="s">
        <v>1</v>
      </c>
      <c r="N664" s="247" t="s">
        <v>42</v>
      </c>
      <c r="O664" s="98"/>
      <c r="P664" s="248">
        <f>O664*H664</f>
        <v>0</v>
      </c>
      <c r="Q664" s="248">
        <v>0.00042000000000000002</v>
      </c>
      <c r="R664" s="248">
        <f>Q664*H664</f>
        <v>0.0027300000000000002</v>
      </c>
      <c r="S664" s="248">
        <v>0</v>
      </c>
      <c r="T664" s="24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50" t="s">
        <v>249</v>
      </c>
      <c r="AT664" s="250" t="s">
        <v>164</v>
      </c>
      <c r="AU664" s="250" t="s">
        <v>88</v>
      </c>
      <c r="AY664" s="18" t="s">
        <v>162</v>
      </c>
      <c r="BE664" s="251">
        <f>IF(N664="základná",J664,0)</f>
        <v>0</v>
      </c>
      <c r="BF664" s="251">
        <f>IF(N664="znížená",J664,0)</f>
        <v>0</v>
      </c>
      <c r="BG664" s="251">
        <f>IF(N664="zákl. prenesená",J664,0)</f>
        <v>0</v>
      </c>
      <c r="BH664" s="251">
        <f>IF(N664="zníž. prenesená",J664,0)</f>
        <v>0</v>
      </c>
      <c r="BI664" s="251">
        <f>IF(N664="nulová",J664,0)</f>
        <v>0</v>
      </c>
      <c r="BJ664" s="18" t="s">
        <v>88</v>
      </c>
      <c r="BK664" s="251">
        <f>ROUND(I664*H664,2)</f>
        <v>0</v>
      </c>
      <c r="BL664" s="18" t="s">
        <v>249</v>
      </c>
      <c r="BM664" s="250" t="s">
        <v>1087</v>
      </c>
    </row>
    <row r="665" s="16" customFormat="1">
      <c r="A665" s="16"/>
      <c r="B665" s="302"/>
      <c r="C665" s="303"/>
      <c r="D665" s="254" t="s">
        <v>170</v>
      </c>
      <c r="E665" s="304" t="s">
        <v>1</v>
      </c>
      <c r="F665" s="305" t="s">
        <v>1088</v>
      </c>
      <c r="G665" s="303"/>
      <c r="H665" s="304" t="s">
        <v>1</v>
      </c>
      <c r="I665" s="306"/>
      <c r="J665" s="303"/>
      <c r="K665" s="303"/>
      <c r="L665" s="307"/>
      <c r="M665" s="308"/>
      <c r="N665" s="309"/>
      <c r="O665" s="309"/>
      <c r="P665" s="309"/>
      <c r="Q665" s="309"/>
      <c r="R665" s="309"/>
      <c r="S665" s="309"/>
      <c r="T665" s="310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311" t="s">
        <v>170</v>
      </c>
      <c r="AU665" s="311" t="s">
        <v>88</v>
      </c>
      <c r="AV665" s="16" t="s">
        <v>83</v>
      </c>
      <c r="AW665" s="16" t="s">
        <v>31</v>
      </c>
      <c r="AX665" s="16" t="s">
        <v>76</v>
      </c>
      <c r="AY665" s="311" t="s">
        <v>162</v>
      </c>
    </row>
    <row r="666" s="16" customFormat="1">
      <c r="A666" s="16"/>
      <c r="B666" s="302"/>
      <c r="C666" s="303"/>
      <c r="D666" s="254" t="s">
        <v>170</v>
      </c>
      <c r="E666" s="304" t="s">
        <v>1</v>
      </c>
      <c r="F666" s="305" t="s">
        <v>1089</v>
      </c>
      <c r="G666" s="303"/>
      <c r="H666" s="304" t="s">
        <v>1</v>
      </c>
      <c r="I666" s="306"/>
      <c r="J666" s="303"/>
      <c r="K666" s="303"/>
      <c r="L666" s="307"/>
      <c r="M666" s="308"/>
      <c r="N666" s="309"/>
      <c r="O666" s="309"/>
      <c r="P666" s="309"/>
      <c r="Q666" s="309"/>
      <c r="R666" s="309"/>
      <c r="S666" s="309"/>
      <c r="T666" s="310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311" t="s">
        <v>170</v>
      </c>
      <c r="AU666" s="311" t="s">
        <v>88</v>
      </c>
      <c r="AV666" s="16" t="s">
        <v>83</v>
      </c>
      <c r="AW666" s="16" t="s">
        <v>31</v>
      </c>
      <c r="AX666" s="16" t="s">
        <v>76</v>
      </c>
      <c r="AY666" s="311" t="s">
        <v>162</v>
      </c>
    </row>
    <row r="667" s="13" customFormat="1">
      <c r="A667" s="13"/>
      <c r="B667" s="252"/>
      <c r="C667" s="253"/>
      <c r="D667" s="254" t="s">
        <v>170</v>
      </c>
      <c r="E667" s="255" t="s">
        <v>1</v>
      </c>
      <c r="F667" s="256" t="s">
        <v>1090</v>
      </c>
      <c r="G667" s="253"/>
      <c r="H667" s="257">
        <v>6.5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3" t="s">
        <v>170</v>
      </c>
      <c r="AU667" s="263" t="s">
        <v>88</v>
      </c>
      <c r="AV667" s="13" t="s">
        <v>88</v>
      </c>
      <c r="AW667" s="13" t="s">
        <v>31</v>
      </c>
      <c r="AX667" s="13" t="s">
        <v>76</v>
      </c>
      <c r="AY667" s="263" t="s">
        <v>162</v>
      </c>
    </row>
    <row r="668" s="14" customFormat="1">
      <c r="A668" s="14"/>
      <c r="B668" s="264"/>
      <c r="C668" s="265"/>
      <c r="D668" s="254" t="s">
        <v>170</v>
      </c>
      <c r="E668" s="266" t="s">
        <v>1</v>
      </c>
      <c r="F668" s="267" t="s">
        <v>173</v>
      </c>
      <c r="G668" s="265"/>
      <c r="H668" s="268">
        <v>6.5</v>
      </c>
      <c r="I668" s="269"/>
      <c r="J668" s="265"/>
      <c r="K668" s="265"/>
      <c r="L668" s="270"/>
      <c r="M668" s="271"/>
      <c r="N668" s="272"/>
      <c r="O668" s="272"/>
      <c r="P668" s="272"/>
      <c r="Q668" s="272"/>
      <c r="R668" s="272"/>
      <c r="S668" s="272"/>
      <c r="T668" s="27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4" t="s">
        <v>170</v>
      </c>
      <c r="AU668" s="274" t="s">
        <v>88</v>
      </c>
      <c r="AV668" s="14" t="s">
        <v>168</v>
      </c>
      <c r="AW668" s="14" t="s">
        <v>31</v>
      </c>
      <c r="AX668" s="14" t="s">
        <v>83</v>
      </c>
      <c r="AY668" s="274" t="s">
        <v>162</v>
      </c>
    </row>
    <row r="669" s="2" customFormat="1" ht="37.8" customHeight="1">
      <c r="A669" s="39"/>
      <c r="B669" s="40"/>
      <c r="C669" s="291" t="s">
        <v>1091</v>
      </c>
      <c r="D669" s="291" t="s">
        <v>534</v>
      </c>
      <c r="E669" s="292" t="s">
        <v>1092</v>
      </c>
      <c r="F669" s="293" t="s">
        <v>1093</v>
      </c>
      <c r="G669" s="294" t="s">
        <v>203</v>
      </c>
      <c r="H669" s="295">
        <v>1</v>
      </c>
      <c r="I669" s="296"/>
      <c r="J669" s="297">
        <f>ROUND(I669*H669,2)</f>
        <v>0</v>
      </c>
      <c r="K669" s="298"/>
      <c r="L669" s="299"/>
      <c r="M669" s="300" t="s">
        <v>1</v>
      </c>
      <c r="N669" s="301" t="s">
        <v>42</v>
      </c>
      <c r="O669" s="98"/>
      <c r="P669" s="248">
        <f>O669*H669</f>
        <v>0</v>
      </c>
      <c r="Q669" s="248">
        <v>0.046019999999999998</v>
      </c>
      <c r="R669" s="248">
        <f>Q669*H669</f>
        <v>0.046019999999999998</v>
      </c>
      <c r="S669" s="248">
        <v>0</v>
      </c>
      <c r="T669" s="24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50" t="s">
        <v>497</v>
      </c>
      <c r="AT669" s="250" t="s">
        <v>534</v>
      </c>
      <c r="AU669" s="250" t="s">
        <v>88</v>
      </c>
      <c r="AY669" s="18" t="s">
        <v>162</v>
      </c>
      <c r="BE669" s="251">
        <f>IF(N669="základná",J669,0)</f>
        <v>0</v>
      </c>
      <c r="BF669" s="251">
        <f>IF(N669="znížená",J669,0)</f>
        <v>0</v>
      </c>
      <c r="BG669" s="251">
        <f>IF(N669="zákl. prenesená",J669,0)</f>
        <v>0</v>
      </c>
      <c r="BH669" s="251">
        <f>IF(N669="zníž. prenesená",J669,0)</f>
        <v>0</v>
      </c>
      <c r="BI669" s="251">
        <f>IF(N669="nulová",J669,0)</f>
        <v>0</v>
      </c>
      <c r="BJ669" s="18" t="s">
        <v>88</v>
      </c>
      <c r="BK669" s="251">
        <f>ROUND(I669*H669,2)</f>
        <v>0</v>
      </c>
      <c r="BL669" s="18" t="s">
        <v>249</v>
      </c>
      <c r="BM669" s="250" t="s">
        <v>1094</v>
      </c>
    </row>
    <row r="670" s="2" customFormat="1" ht="33" customHeight="1">
      <c r="A670" s="39"/>
      <c r="B670" s="40"/>
      <c r="C670" s="238" t="s">
        <v>1095</v>
      </c>
      <c r="D670" s="238" t="s">
        <v>164</v>
      </c>
      <c r="E670" s="239" t="s">
        <v>1096</v>
      </c>
      <c r="F670" s="240" t="s">
        <v>1097</v>
      </c>
      <c r="G670" s="241" t="s">
        <v>203</v>
      </c>
      <c r="H670" s="242">
        <v>6</v>
      </c>
      <c r="I670" s="243"/>
      <c r="J670" s="244">
        <f>ROUND(I670*H670,2)</f>
        <v>0</v>
      </c>
      <c r="K670" s="245"/>
      <c r="L670" s="45"/>
      <c r="M670" s="246" t="s">
        <v>1</v>
      </c>
      <c r="N670" s="247" t="s">
        <v>42</v>
      </c>
      <c r="O670" s="98"/>
      <c r="P670" s="248">
        <f>O670*H670</f>
        <v>0</v>
      </c>
      <c r="Q670" s="248">
        <v>0</v>
      </c>
      <c r="R670" s="248">
        <f>Q670*H670</f>
        <v>0</v>
      </c>
      <c r="S670" s="248">
        <v>0</v>
      </c>
      <c r="T670" s="24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50" t="s">
        <v>249</v>
      </c>
      <c r="AT670" s="250" t="s">
        <v>164</v>
      </c>
      <c r="AU670" s="250" t="s">
        <v>88</v>
      </c>
      <c r="AY670" s="18" t="s">
        <v>162</v>
      </c>
      <c r="BE670" s="251">
        <f>IF(N670="základná",J670,0)</f>
        <v>0</v>
      </c>
      <c r="BF670" s="251">
        <f>IF(N670="znížená",J670,0)</f>
        <v>0</v>
      </c>
      <c r="BG670" s="251">
        <f>IF(N670="zákl. prenesená",J670,0)</f>
        <v>0</v>
      </c>
      <c r="BH670" s="251">
        <f>IF(N670="zníž. prenesená",J670,0)</f>
        <v>0</v>
      </c>
      <c r="BI670" s="251">
        <f>IF(N670="nulová",J670,0)</f>
        <v>0</v>
      </c>
      <c r="BJ670" s="18" t="s">
        <v>88</v>
      </c>
      <c r="BK670" s="251">
        <f>ROUND(I670*H670,2)</f>
        <v>0</v>
      </c>
      <c r="BL670" s="18" t="s">
        <v>249</v>
      </c>
      <c r="BM670" s="250" t="s">
        <v>1098</v>
      </c>
    </row>
    <row r="671" s="2" customFormat="1" ht="24.15" customHeight="1">
      <c r="A671" s="39"/>
      <c r="B671" s="40"/>
      <c r="C671" s="291" t="s">
        <v>1099</v>
      </c>
      <c r="D671" s="291" t="s">
        <v>534</v>
      </c>
      <c r="E671" s="292" t="s">
        <v>1100</v>
      </c>
      <c r="F671" s="293" t="s">
        <v>1101</v>
      </c>
      <c r="G671" s="294" t="s">
        <v>203</v>
      </c>
      <c r="H671" s="295">
        <v>2</v>
      </c>
      <c r="I671" s="296"/>
      <c r="J671" s="297">
        <f>ROUND(I671*H671,2)</f>
        <v>0</v>
      </c>
      <c r="K671" s="298"/>
      <c r="L671" s="299"/>
      <c r="M671" s="300" t="s">
        <v>1</v>
      </c>
      <c r="N671" s="301" t="s">
        <v>42</v>
      </c>
      <c r="O671" s="98"/>
      <c r="P671" s="248">
        <f>O671*H671</f>
        <v>0</v>
      </c>
      <c r="Q671" s="248">
        <v>0.025000000000000001</v>
      </c>
      <c r="R671" s="248">
        <f>Q671*H671</f>
        <v>0.050000000000000003</v>
      </c>
      <c r="S671" s="248">
        <v>0</v>
      </c>
      <c r="T671" s="24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50" t="s">
        <v>497</v>
      </c>
      <c r="AT671" s="250" t="s">
        <v>534</v>
      </c>
      <c r="AU671" s="250" t="s">
        <v>88</v>
      </c>
      <c r="AY671" s="18" t="s">
        <v>162</v>
      </c>
      <c r="BE671" s="251">
        <f>IF(N671="základná",J671,0)</f>
        <v>0</v>
      </c>
      <c r="BF671" s="251">
        <f>IF(N671="znížená",J671,0)</f>
        <v>0</v>
      </c>
      <c r="BG671" s="251">
        <f>IF(N671="zákl. prenesená",J671,0)</f>
        <v>0</v>
      </c>
      <c r="BH671" s="251">
        <f>IF(N671="zníž. prenesená",J671,0)</f>
        <v>0</v>
      </c>
      <c r="BI671" s="251">
        <f>IF(N671="nulová",J671,0)</f>
        <v>0</v>
      </c>
      <c r="BJ671" s="18" t="s">
        <v>88</v>
      </c>
      <c r="BK671" s="251">
        <f>ROUND(I671*H671,2)</f>
        <v>0</v>
      </c>
      <c r="BL671" s="18" t="s">
        <v>249</v>
      </c>
      <c r="BM671" s="250" t="s">
        <v>1102</v>
      </c>
    </row>
    <row r="672" s="2" customFormat="1" ht="24.15" customHeight="1">
      <c r="A672" s="39"/>
      <c r="B672" s="40"/>
      <c r="C672" s="291" t="s">
        <v>1103</v>
      </c>
      <c r="D672" s="291" t="s">
        <v>534</v>
      </c>
      <c r="E672" s="292" t="s">
        <v>1104</v>
      </c>
      <c r="F672" s="293" t="s">
        <v>1105</v>
      </c>
      <c r="G672" s="294" t="s">
        <v>203</v>
      </c>
      <c r="H672" s="295">
        <v>1</v>
      </c>
      <c r="I672" s="296"/>
      <c r="J672" s="297">
        <f>ROUND(I672*H672,2)</f>
        <v>0</v>
      </c>
      <c r="K672" s="298"/>
      <c r="L672" s="299"/>
      <c r="M672" s="300" t="s">
        <v>1</v>
      </c>
      <c r="N672" s="301" t="s">
        <v>42</v>
      </c>
      <c r="O672" s="98"/>
      <c r="P672" s="248">
        <f>O672*H672</f>
        <v>0</v>
      </c>
      <c r="Q672" s="248">
        <v>0.025000000000000001</v>
      </c>
      <c r="R672" s="248">
        <f>Q672*H672</f>
        <v>0.025000000000000001</v>
      </c>
      <c r="S672" s="248">
        <v>0</v>
      </c>
      <c r="T672" s="24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0" t="s">
        <v>497</v>
      </c>
      <c r="AT672" s="250" t="s">
        <v>534</v>
      </c>
      <c r="AU672" s="250" t="s">
        <v>88</v>
      </c>
      <c r="AY672" s="18" t="s">
        <v>162</v>
      </c>
      <c r="BE672" s="251">
        <f>IF(N672="základná",J672,0)</f>
        <v>0</v>
      </c>
      <c r="BF672" s="251">
        <f>IF(N672="znížená",J672,0)</f>
        <v>0</v>
      </c>
      <c r="BG672" s="251">
        <f>IF(N672="zákl. prenesená",J672,0)</f>
        <v>0</v>
      </c>
      <c r="BH672" s="251">
        <f>IF(N672="zníž. prenesená",J672,0)</f>
        <v>0</v>
      </c>
      <c r="BI672" s="251">
        <f>IF(N672="nulová",J672,0)</f>
        <v>0</v>
      </c>
      <c r="BJ672" s="18" t="s">
        <v>88</v>
      </c>
      <c r="BK672" s="251">
        <f>ROUND(I672*H672,2)</f>
        <v>0</v>
      </c>
      <c r="BL672" s="18" t="s">
        <v>249</v>
      </c>
      <c r="BM672" s="250" t="s">
        <v>1106</v>
      </c>
    </row>
    <row r="673" s="2" customFormat="1" ht="33" customHeight="1">
      <c r="A673" s="39"/>
      <c r="B673" s="40"/>
      <c r="C673" s="291" t="s">
        <v>1107</v>
      </c>
      <c r="D673" s="291" t="s">
        <v>534</v>
      </c>
      <c r="E673" s="292" t="s">
        <v>1108</v>
      </c>
      <c r="F673" s="293" t="s">
        <v>1109</v>
      </c>
      <c r="G673" s="294" t="s">
        <v>203</v>
      </c>
      <c r="H673" s="295">
        <v>3</v>
      </c>
      <c r="I673" s="296"/>
      <c r="J673" s="297">
        <f>ROUND(I673*H673,2)</f>
        <v>0</v>
      </c>
      <c r="K673" s="298"/>
      <c r="L673" s="299"/>
      <c r="M673" s="300" t="s">
        <v>1</v>
      </c>
      <c r="N673" s="301" t="s">
        <v>42</v>
      </c>
      <c r="O673" s="98"/>
      <c r="P673" s="248">
        <f>O673*H673</f>
        <v>0</v>
      </c>
      <c r="Q673" s="248">
        <v>0.025000000000000001</v>
      </c>
      <c r="R673" s="248">
        <f>Q673*H673</f>
        <v>0.075000000000000011</v>
      </c>
      <c r="S673" s="248">
        <v>0</v>
      </c>
      <c r="T673" s="24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50" t="s">
        <v>497</v>
      </c>
      <c r="AT673" s="250" t="s">
        <v>534</v>
      </c>
      <c r="AU673" s="250" t="s">
        <v>88</v>
      </c>
      <c r="AY673" s="18" t="s">
        <v>162</v>
      </c>
      <c r="BE673" s="251">
        <f>IF(N673="základná",J673,0)</f>
        <v>0</v>
      </c>
      <c r="BF673" s="251">
        <f>IF(N673="znížená",J673,0)</f>
        <v>0</v>
      </c>
      <c r="BG673" s="251">
        <f>IF(N673="zákl. prenesená",J673,0)</f>
        <v>0</v>
      </c>
      <c r="BH673" s="251">
        <f>IF(N673="zníž. prenesená",J673,0)</f>
        <v>0</v>
      </c>
      <c r="BI673" s="251">
        <f>IF(N673="nulová",J673,0)</f>
        <v>0</v>
      </c>
      <c r="BJ673" s="18" t="s">
        <v>88</v>
      </c>
      <c r="BK673" s="251">
        <f>ROUND(I673*H673,2)</f>
        <v>0</v>
      </c>
      <c r="BL673" s="18" t="s">
        <v>249</v>
      </c>
      <c r="BM673" s="250" t="s">
        <v>1110</v>
      </c>
    </row>
    <row r="674" s="2" customFormat="1" ht="21.75" customHeight="1">
      <c r="A674" s="39"/>
      <c r="B674" s="40"/>
      <c r="C674" s="291" t="s">
        <v>1111</v>
      </c>
      <c r="D674" s="291" t="s">
        <v>534</v>
      </c>
      <c r="E674" s="292" t="s">
        <v>1112</v>
      </c>
      <c r="F674" s="293" t="s">
        <v>1113</v>
      </c>
      <c r="G674" s="294" t="s">
        <v>203</v>
      </c>
      <c r="H674" s="295">
        <v>6</v>
      </c>
      <c r="I674" s="296"/>
      <c r="J674" s="297">
        <f>ROUND(I674*H674,2)</f>
        <v>0</v>
      </c>
      <c r="K674" s="298"/>
      <c r="L674" s="299"/>
      <c r="M674" s="300" t="s">
        <v>1</v>
      </c>
      <c r="N674" s="301" t="s">
        <v>42</v>
      </c>
      <c r="O674" s="98"/>
      <c r="P674" s="248">
        <f>O674*H674</f>
        <v>0</v>
      </c>
      <c r="Q674" s="248">
        <v>0.001</v>
      </c>
      <c r="R674" s="248">
        <f>Q674*H674</f>
        <v>0.0060000000000000001</v>
      </c>
      <c r="S674" s="248">
        <v>0</v>
      </c>
      <c r="T674" s="24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50" t="s">
        <v>497</v>
      </c>
      <c r="AT674" s="250" t="s">
        <v>534</v>
      </c>
      <c r="AU674" s="250" t="s">
        <v>88</v>
      </c>
      <c r="AY674" s="18" t="s">
        <v>162</v>
      </c>
      <c r="BE674" s="251">
        <f>IF(N674="základná",J674,0)</f>
        <v>0</v>
      </c>
      <c r="BF674" s="251">
        <f>IF(N674="znížená",J674,0)</f>
        <v>0</v>
      </c>
      <c r="BG674" s="251">
        <f>IF(N674="zákl. prenesená",J674,0)</f>
        <v>0</v>
      </c>
      <c r="BH674" s="251">
        <f>IF(N674="zníž. prenesená",J674,0)</f>
        <v>0</v>
      </c>
      <c r="BI674" s="251">
        <f>IF(N674="nulová",J674,0)</f>
        <v>0</v>
      </c>
      <c r="BJ674" s="18" t="s">
        <v>88</v>
      </c>
      <c r="BK674" s="251">
        <f>ROUND(I674*H674,2)</f>
        <v>0</v>
      </c>
      <c r="BL674" s="18" t="s">
        <v>249</v>
      </c>
      <c r="BM674" s="250" t="s">
        <v>1114</v>
      </c>
    </row>
    <row r="675" s="2" customFormat="1" ht="24.15" customHeight="1">
      <c r="A675" s="39"/>
      <c r="B675" s="40"/>
      <c r="C675" s="238" t="s">
        <v>1115</v>
      </c>
      <c r="D675" s="238" t="s">
        <v>164</v>
      </c>
      <c r="E675" s="239" t="s">
        <v>1116</v>
      </c>
      <c r="F675" s="240" t="s">
        <v>1117</v>
      </c>
      <c r="G675" s="241" t="s">
        <v>203</v>
      </c>
      <c r="H675" s="242">
        <v>4</v>
      </c>
      <c r="I675" s="243"/>
      <c r="J675" s="244">
        <f>ROUND(I675*H675,2)</f>
        <v>0</v>
      </c>
      <c r="K675" s="245"/>
      <c r="L675" s="45"/>
      <c r="M675" s="246" t="s">
        <v>1</v>
      </c>
      <c r="N675" s="247" t="s">
        <v>42</v>
      </c>
      <c r="O675" s="98"/>
      <c r="P675" s="248">
        <f>O675*H675</f>
        <v>0</v>
      </c>
      <c r="Q675" s="248">
        <v>0.00025000000000000001</v>
      </c>
      <c r="R675" s="248">
        <f>Q675*H675</f>
        <v>0.001</v>
      </c>
      <c r="S675" s="248">
        <v>0</v>
      </c>
      <c r="T675" s="24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50" t="s">
        <v>249</v>
      </c>
      <c r="AT675" s="250" t="s">
        <v>164</v>
      </c>
      <c r="AU675" s="250" t="s">
        <v>88</v>
      </c>
      <c r="AY675" s="18" t="s">
        <v>162</v>
      </c>
      <c r="BE675" s="251">
        <f>IF(N675="základná",J675,0)</f>
        <v>0</v>
      </c>
      <c r="BF675" s="251">
        <f>IF(N675="znížená",J675,0)</f>
        <v>0</v>
      </c>
      <c r="BG675" s="251">
        <f>IF(N675="zákl. prenesená",J675,0)</f>
        <v>0</v>
      </c>
      <c r="BH675" s="251">
        <f>IF(N675="zníž. prenesená",J675,0)</f>
        <v>0</v>
      </c>
      <c r="BI675" s="251">
        <f>IF(N675="nulová",J675,0)</f>
        <v>0</v>
      </c>
      <c r="BJ675" s="18" t="s">
        <v>88</v>
      </c>
      <c r="BK675" s="251">
        <f>ROUND(I675*H675,2)</f>
        <v>0</v>
      </c>
      <c r="BL675" s="18" t="s">
        <v>249</v>
      </c>
      <c r="BM675" s="250" t="s">
        <v>1118</v>
      </c>
    </row>
    <row r="676" s="2" customFormat="1" ht="24.15" customHeight="1">
      <c r="A676" s="39"/>
      <c r="B676" s="40"/>
      <c r="C676" s="291" t="s">
        <v>1119</v>
      </c>
      <c r="D676" s="291" t="s">
        <v>534</v>
      </c>
      <c r="E676" s="292" t="s">
        <v>1120</v>
      </c>
      <c r="F676" s="293" t="s">
        <v>1121</v>
      </c>
      <c r="G676" s="294" t="s">
        <v>208</v>
      </c>
      <c r="H676" s="295">
        <v>4.2000000000000002</v>
      </c>
      <c r="I676" s="296"/>
      <c r="J676" s="297">
        <f>ROUND(I676*H676,2)</f>
        <v>0</v>
      </c>
      <c r="K676" s="298"/>
      <c r="L676" s="299"/>
      <c r="M676" s="300" t="s">
        <v>1</v>
      </c>
      <c r="N676" s="301" t="s">
        <v>42</v>
      </c>
      <c r="O676" s="98"/>
      <c r="P676" s="248">
        <f>O676*H676</f>
        <v>0</v>
      </c>
      <c r="Q676" s="248">
        <v>0.00114</v>
      </c>
      <c r="R676" s="248">
        <f>Q676*H676</f>
        <v>0.0047879999999999997</v>
      </c>
      <c r="S676" s="248">
        <v>0</v>
      </c>
      <c r="T676" s="24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50" t="s">
        <v>497</v>
      </c>
      <c r="AT676" s="250" t="s">
        <v>534</v>
      </c>
      <c r="AU676" s="250" t="s">
        <v>88</v>
      </c>
      <c r="AY676" s="18" t="s">
        <v>162</v>
      </c>
      <c r="BE676" s="251">
        <f>IF(N676="základná",J676,0)</f>
        <v>0</v>
      </c>
      <c r="BF676" s="251">
        <f>IF(N676="znížená",J676,0)</f>
        <v>0</v>
      </c>
      <c r="BG676" s="251">
        <f>IF(N676="zákl. prenesená",J676,0)</f>
        <v>0</v>
      </c>
      <c r="BH676" s="251">
        <f>IF(N676="zníž. prenesená",J676,0)</f>
        <v>0</v>
      </c>
      <c r="BI676" s="251">
        <f>IF(N676="nulová",J676,0)</f>
        <v>0</v>
      </c>
      <c r="BJ676" s="18" t="s">
        <v>88</v>
      </c>
      <c r="BK676" s="251">
        <f>ROUND(I676*H676,2)</f>
        <v>0</v>
      </c>
      <c r="BL676" s="18" t="s">
        <v>249</v>
      </c>
      <c r="BM676" s="250" t="s">
        <v>1122</v>
      </c>
    </row>
    <row r="677" s="13" customFormat="1">
      <c r="A677" s="13"/>
      <c r="B677" s="252"/>
      <c r="C677" s="253"/>
      <c r="D677" s="254" t="s">
        <v>170</v>
      </c>
      <c r="E677" s="255" t="s">
        <v>1</v>
      </c>
      <c r="F677" s="256" t="s">
        <v>1123</v>
      </c>
      <c r="G677" s="253"/>
      <c r="H677" s="257">
        <v>4.2000000000000002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3" t="s">
        <v>170</v>
      </c>
      <c r="AU677" s="263" t="s">
        <v>88</v>
      </c>
      <c r="AV677" s="13" t="s">
        <v>88</v>
      </c>
      <c r="AW677" s="13" t="s">
        <v>31</v>
      </c>
      <c r="AX677" s="13" t="s">
        <v>83</v>
      </c>
      <c r="AY677" s="263" t="s">
        <v>162</v>
      </c>
    </row>
    <row r="678" s="2" customFormat="1" ht="24.15" customHeight="1">
      <c r="A678" s="39"/>
      <c r="B678" s="40"/>
      <c r="C678" s="291" t="s">
        <v>1124</v>
      </c>
      <c r="D678" s="291" t="s">
        <v>534</v>
      </c>
      <c r="E678" s="292" t="s">
        <v>1125</v>
      </c>
      <c r="F678" s="293" t="s">
        <v>1126</v>
      </c>
      <c r="G678" s="294" t="s">
        <v>203</v>
      </c>
      <c r="H678" s="295">
        <v>4</v>
      </c>
      <c r="I678" s="296"/>
      <c r="J678" s="297">
        <f>ROUND(I678*H678,2)</f>
        <v>0</v>
      </c>
      <c r="K678" s="298"/>
      <c r="L678" s="299"/>
      <c r="M678" s="300" t="s">
        <v>1</v>
      </c>
      <c r="N678" s="301" t="s">
        <v>42</v>
      </c>
      <c r="O678" s="98"/>
      <c r="P678" s="248">
        <f>O678*H678</f>
        <v>0</v>
      </c>
      <c r="Q678" s="248">
        <v>0.00010000000000000001</v>
      </c>
      <c r="R678" s="248">
        <f>Q678*H678</f>
        <v>0.00040000000000000002</v>
      </c>
      <c r="S678" s="248">
        <v>0</v>
      </c>
      <c r="T678" s="24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50" t="s">
        <v>497</v>
      </c>
      <c r="AT678" s="250" t="s">
        <v>534</v>
      </c>
      <c r="AU678" s="250" t="s">
        <v>88</v>
      </c>
      <c r="AY678" s="18" t="s">
        <v>162</v>
      </c>
      <c r="BE678" s="251">
        <f>IF(N678="základná",J678,0)</f>
        <v>0</v>
      </c>
      <c r="BF678" s="251">
        <f>IF(N678="znížená",J678,0)</f>
        <v>0</v>
      </c>
      <c r="BG678" s="251">
        <f>IF(N678="zákl. prenesená",J678,0)</f>
        <v>0</v>
      </c>
      <c r="BH678" s="251">
        <f>IF(N678="zníž. prenesená",J678,0)</f>
        <v>0</v>
      </c>
      <c r="BI678" s="251">
        <f>IF(N678="nulová",J678,0)</f>
        <v>0</v>
      </c>
      <c r="BJ678" s="18" t="s">
        <v>88</v>
      </c>
      <c r="BK678" s="251">
        <f>ROUND(I678*H678,2)</f>
        <v>0</v>
      </c>
      <c r="BL678" s="18" t="s">
        <v>249</v>
      </c>
      <c r="BM678" s="250" t="s">
        <v>1127</v>
      </c>
    </row>
    <row r="679" s="2" customFormat="1" ht="24.15" customHeight="1">
      <c r="A679" s="39"/>
      <c r="B679" s="40"/>
      <c r="C679" s="238" t="s">
        <v>1128</v>
      </c>
      <c r="D679" s="238" t="s">
        <v>164</v>
      </c>
      <c r="E679" s="239" t="s">
        <v>1129</v>
      </c>
      <c r="F679" s="240" t="s">
        <v>1130</v>
      </c>
      <c r="G679" s="241" t="s">
        <v>203</v>
      </c>
      <c r="H679" s="242">
        <v>4</v>
      </c>
      <c r="I679" s="243"/>
      <c r="J679" s="244">
        <f>ROUND(I679*H679,2)</f>
        <v>0</v>
      </c>
      <c r="K679" s="245"/>
      <c r="L679" s="45"/>
      <c r="M679" s="246" t="s">
        <v>1</v>
      </c>
      <c r="N679" s="247" t="s">
        <v>42</v>
      </c>
      <c r="O679" s="98"/>
      <c r="P679" s="248">
        <f>O679*H679</f>
        <v>0</v>
      </c>
      <c r="Q679" s="248">
        <v>0.00025999999999999998</v>
      </c>
      <c r="R679" s="248">
        <f>Q679*H679</f>
        <v>0.0010399999999999999</v>
      </c>
      <c r="S679" s="248">
        <v>0</v>
      </c>
      <c r="T679" s="24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50" t="s">
        <v>249</v>
      </c>
      <c r="AT679" s="250" t="s">
        <v>164</v>
      </c>
      <c r="AU679" s="250" t="s">
        <v>88</v>
      </c>
      <c r="AY679" s="18" t="s">
        <v>162</v>
      </c>
      <c r="BE679" s="251">
        <f>IF(N679="základná",J679,0)</f>
        <v>0</v>
      </c>
      <c r="BF679" s="251">
        <f>IF(N679="znížená",J679,0)</f>
        <v>0</v>
      </c>
      <c r="BG679" s="251">
        <f>IF(N679="zákl. prenesená",J679,0)</f>
        <v>0</v>
      </c>
      <c r="BH679" s="251">
        <f>IF(N679="zníž. prenesená",J679,0)</f>
        <v>0</v>
      </c>
      <c r="BI679" s="251">
        <f>IF(N679="nulová",J679,0)</f>
        <v>0</v>
      </c>
      <c r="BJ679" s="18" t="s">
        <v>88</v>
      </c>
      <c r="BK679" s="251">
        <f>ROUND(I679*H679,2)</f>
        <v>0</v>
      </c>
      <c r="BL679" s="18" t="s">
        <v>249</v>
      </c>
      <c r="BM679" s="250" t="s">
        <v>1131</v>
      </c>
    </row>
    <row r="680" s="2" customFormat="1" ht="24.15" customHeight="1">
      <c r="A680" s="39"/>
      <c r="B680" s="40"/>
      <c r="C680" s="291" t="s">
        <v>1132</v>
      </c>
      <c r="D680" s="291" t="s">
        <v>534</v>
      </c>
      <c r="E680" s="292" t="s">
        <v>1120</v>
      </c>
      <c r="F680" s="293" t="s">
        <v>1121</v>
      </c>
      <c r="G680" s="294" t="s">
        <v>208</v>
      </c>
      <c r="H680" s="295">
        <v>5.2999999999999998</v>
      </c>
      <c r="I680" s="296"/>
      <c r="J680" s="297">
        <f>ROUND(I680*H680,2)</f>
        <v>0</v>
      </c>
      <c r="K680" s="298"/>
      <c r="L680" s="299"/>
      <c r="M680" s="300" t="s">
        <v>1</v>
      </c>
      <c r="N680" s="301" t="s">
        <v>42</v>
      </c>
      <c r="O680" s="98"/>
      <c r="P680" s="248">
        <f>O680*H680</f>
        <v>0</v>
      </c>
      <c r="Q680" s="248">
        <v>0.00114</v>
      </c>
      <c r="R680" s="248">
        <f>Q680*H680</f>
        <v>0.0060419999999999996</v>
      </c>
      <c r="S680" s="248">
        <v>0</v>
      </c>
      <c r="T680" s="24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50" t="s">
        <v>497</v>
      </c>
      <c r="AT680" s="250" t="s">
        <v>534</v>
      </c>
      <c r="AU680" s="250" t="s">
        <v>88</v>
      </c>
      <c r="AY680" s="18" t="s">
        <v>162</v>
      </c>
      <c r="BE680" s="251">
        <f>IF(N680="základná",J680,0)</f>
        <v>0</v>
      </c>
      <c r="BF680" s="251">
        <f>IF(N680="znížená",J680,0)</f>
        <v>0</v>
      </c>
      <c r="BG680" s="251">
        <f>IF(N680="zákl. prenesená",J680,0)</f>
        <v>0</v>
      </c>
      <c r="BH680" s="251">
        <f>IF(N680="zníž. prenesená",J680,0)</f>
        <v>0</v>
      </c>
      <c r="BI680" s="251">
        <f>IF(N680="nulová",J680,0)</f>
        <v>0</v>
      </c>
      <c r="BJ680" s="18" t="s">
        <v>88</v>
      </c>
      <c r="BK680" s="251">
        <f>ROUND(I680*H680,2)</f>
        <v>0</v>
      </c>
      <c r="BL680" s="18" t="s">
        <v>249</v>
      </c>
      <c r="BM680" s="250" t="s">
        <v>1133</v>
      </c>
    </row>
    <row r="681" s="13" customFormat="1">
      <c r="A681" s="13"/>
      <c r="B681" s="252"/>
      <c r="C681" s="253"/>
      <c r="D681" s="254" t="s">
        <v>170</v>
      </c>
      <c r="E681" s="255" t="s">
        <v>1</v>
      </c>
      <c r="F681" s="256" t="s">
        <v>1134</v>
      </c>
      <c r="G681" s="253"/>
      <c r="H681" s="257">
        <v>5.25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170</v>
      </c>
      <c r="AU681" s="263" t="s">
        <v>88</v>
      </c>
      <c r="AV681" s="13" t="s">
        <v>88</v>
      </c>
      <c r="AW681" s="13" t="s">
        <v>31</v>
      </c>
      <c r="AX681" s="13" t="s">
        <v>76</v>
      </c>
      <c r="AY681" s="263" t="s">
        <v>162</v>
      </c>
    </row>
    <row r="682" s="13" customFormat="1">
      <c r="A682" s="13"/>
      <c r="B682" s="252"/>
      <c r="C682" s="253"/>
      <c r="D682" s="254" t="s">
        <v>170</v>
      </c>
      <c r="E682" s="255" t="s">
        <v>1</v>
      </c>
      <c r="F682" s="256" t="s">
        <v>219</v>
      </c>
      <c r="G682" s="253"/>
      <c r="H682" s="257">
        <v>0.050000000000000003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3" t="s">
        <v>170</v>
      </c>
      <c r="AU682" s="263" t="s">
        <v>88</v>
      </c>
      <c r="AV682" s="13" t="s">
        <v>88</v>
      </c>
      <c r="AW682" s="13" t="s">
        <v>31</v>
      </c>
      <c r="AX682" s="13" t="s">
        <v>76</v>
      </c>
      <c r="AY682" s="263" t="s">
        <v>162</v>
      </c>
    </row>
    <row r="683" s="14" customFormat="1">
      <c r="A683" s="14"/>
      <c r="B683" s="264"/>
      <c r="C683" s="265"/>
      <c r="D683" s="254" t="s">
        <v>170</v>
      </c>
      <c r="E683" s="266" t="s">
        <v>1</v>
      </c>
      <c r="F683" s="267" t="s">
        <v>173</v>
      </c>
      <c r="G683" s="265"/>
      <c r="H683" s="268">
        <v>5.2999999999999998</v>
      </c>
      <c r="I683" s="269"/>
      <c r="J683" s="265"/>
      <c r="K683" s="265"/>
      <c r="L683" s="270"/>
      <c r="M683" s="271"/>
      <c r="N683" s="272"/>
      <c r="O683" s="272"/>
      <c r="P683" s="272"/>
      <c r="Q683" s="272"/>
      <c r="R683" s="272"/>
      <c r="S683" s="272"/>
      <c r="T683" s="27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4" t="s">
        <v>170</v>
      </c>
      <c r="AU683" s="274" t="s">
        <v>88</v>
      </c>
      <c r="AV683" s="14" t="s">
        <v>168</v>
      </c>
      <c r="AW683" s="14" t="s">
        <v>31</v>
      </c>
      <c r="AX683" s="14" t="s">
        <v>83</v>
      </c>
      <c r="AY683" s="274" t="s">
        <v>162</v>
      </c>
    </row>
    <row r="684" s="2" customFormat="1" ht="24.15" customHeight="1">
      <c r="A684" s="39"/>
      <c r="B684" s="40"/>
      <c r="C684" s="291" t="s">
        <v>1135</v>
      </c>
      <c r="D684" s="291" t="s">
        <v>534</v>
      </c>
      <c r="E684" s="292" t="s">
        <v>1125</v>
      </c>
      <c r="F684" s="293" t="s">
        <v>1126</v>
      </c>
      <c r="G684" s="294" t="s">
        <v>203</v>
      </c>
      <c r="H684" s="295">
        <v>4</v>
      </c>
      <c r="I684" s="296"/>
      <c r="J684" s="297">
        <f>ROUND(I684*H684,2)</f>
        <v>0</v>
      </c>
      <c r="K684" s="298"/>
      <c r="L684" s="299"/>
      <c r="M684" s="300" t="s">
        <v>1</v>
      </c>
      <c r="N684" s="301" t="s">
        <v>42</v>
      </c>
      <c r="O684" s="98"/>
      <c r="P684" s="248">
        <f>O684*H684</f>
        <v>0</v>
      </c>
      <c r="Q684" s="248">
        <v>0.00010000000000000001</v>
      </c>
      <c r="R684" s="248">
        <f>Q684*H684</f>
        <v>0.00040000000000000002</v>
      </c>
      <c r="S684" s="248">
        <v>0</v>
      </c>
      <c r="T684" s="24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50" t="s">
        <v>497</v>
      </c>
      <c r="AT684" s="250" t="s">
        <v>534</v>
      </c>
      <c r="AU684" s="250" t="s">
        <v>88</v>
      </c>
      <c r="AY684" s="18" t="s">
        <v>162</v>
      </c>
      <c r="BE684" s="251">
        <f>IF(N684="základná",J684,0)</f>
        <v>0</v>
      </c>
      <c r="BF684" s="251">
        <f>IF(N684="znížená",J684,0)</f>
        <v>0</v>
      </c>
      <c r="BG684" s="251">
        <f>IF(N684="zákl. prenesená",J684,0)</f>
        <v>0</v>
      </c>
      <c r="BH684" s="251">
        <f>IF(N684="zníž. prenesená",J684,0)</f>
        <v>0</v>
      </c>
      <c r="BI684" s="251">
        <f>IF(N684="nulová",J684,0)</f>
        <v>0</v>
      </c>
      <c r="BJ684" s="18" t="s">
        <v>88</v>
      </c>
      <c r="BK684" s="251">
        <f>ROUND(I684*H684,2)</f>
        <v>0</v>
      </c>
      <c r="BL684" s="18" t="s">
        <v>249</v>
      </c>
      <c r="BM684" s="250" t="s">
        <v>1136</v>
      </c>
    </row>
    <row r="685" s="2" customFormat="1" ht="21.75" customHeight="1">
      <c r="A685" s="39"/>
      <c r="B685" s="40"/>
      <c r="C685" s="238" t="s">
        <v>1137</v>
      </c>
      <c r="D685" s="238" t="s">
        <v>164</v>
      </c>
      <c r="E685" s="239" t="s">
        <v>1138</v>
      </c>
      <c r="F685" s="240" t="s">
        <v>1139</v>
      </c>
      <c r="G685" s="241" t="s">
        <v>203</v>
      </c>
      <c r="H685" s="242">
        <v>6</v>
      </c>
      <c r="I685" s="243"/>
      <c r="J685" s="244">
        <f>ROUND(I685*H685,2)</f>
        <v>0</v>
      </c>
      <c r="K685" s="245"/>
      <c r="L685" s="45"/>
      <c r="M685" s="246" t="s">
        <v>1</v>
      </c>
      <c r="N685" s="247" t="s">
        <v>42</v>
      </c>
      <c r="O685" s="98"/>
      <c r="P685" s="248">
        <f>O685*H685</f>
        <v>0</v>
      </c>
      <c r="Q685" s="248">
        <v>0.00044999999999999999</v>
      </c>
      <c r="R685" s="248">
        <f>Q685*H685</f>
        <v>0.0027000000000000001</v>
      </c>
      <c r="S685" s="248">
        <v>0</v>
      </c>
      <c r="T685" s="24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50" t="s">
        <v>249</v>
      </c>
      <c r="AT685" s="250" t="s">
        <v>164</v>
      </c>
      <c r="AU685" s="250" t="s">
        <v>88</v>
      </c>
      <c r="AY685" s="18" t="s">
        <v>162</v>
      </c>
      <c r="BE685" s="251">
        <f>IF(N685="základná",J685,0)</f>
        <v>0</v>
      </c>
      <c r="BF685" s="251">
        <f>IF(N685="znížená",J685,0)</f>
        <v>0</v>
      </c>
      <c r="BG685" s="251">
        <f>IF(N685="zákl. prenesená",J685,0)</f>
        <v>0</v>
      </c>
      <c r="BH685" s="251">
        <f>IF(N685="zníž. prenesená",J685,0)</f>
        <v>0</v>
      </c>
      <c r="BI685" s="251">
        <f>IF(N685="nulová",J685,0)</f>
        <v>0</v>
      </c>
      <c r="BJ685" s="18" t="s">
        <v>88</v>
      </c>
      <c r="BK685" s="251">
        <f>ROUND(I685*H685,2)</f>
        <v>0</v>
      </c>
      <c r="BL685" s="18" t="s">
        <v>249</v>
      </c>
      <c r="BM685" s="250" t="s">
        <v>1140</v>
      </c>
    </row>
    <row r="686" s="2" customFormat="1" ht="44.25" customHeight="1">
      <c r="A686" s="39"/>
      <c r="B686" s="40"/>
      <c r="C686" s="291" t="s">
        <v>1141</v>
      </c>
      <c r="D686" s="291" t="s">
        <v>534</v>
      </c>
      <c r="E686" s="292" t="s">
        <v>1142</v>
      </c>
      <c r="F686" s="293" t="s">
        <v>1143</v>
      </c>
      <c r="G686" s="294" t="s">
        <v>203</v>
      </c>
      <c r="H686" s="295">
        <v>5</v>
      </c>
      <c r="I686" s="296"/>
      <c r="J686" s="297">
        <f>ROUND(I686*H686,2)</f>
        <v>0</v>
      </c>
      <c r="K686" s="298"/>
      <c r="L686" s="299"/>
      <c r="M686" s="300" t="s">
        <v>1</v>
      </c>
      <c r="N686" s="301" t="s">
        <v>42</v>
      </c>
      <c r="O686" s="98"/>
      <c r="P686" s="248">
        <f>O686*H686</f>
        <v>0</v>
      </c>
      <c r="Q686" s="248">
        <v>0.014999999999999999</v>
      </c>
      <c r="R686" s="248">
        <f>Q686*H686</f>
        <v>0.074999999999999997</v>
      </c>
      <c r="S686" s="248">
        <v>0</v>
      </c>
      <c r="T686" s="24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50" t="s">
        <v>497</v>
      </c>
      <c r="AT686" s="250" t="s">
        <v>534</v>
      </c>
      <c r="AU686" s="250" t="s">
        <v>88</v>
      </c>
      <c r="AY686" s="18" t="s">
        <v>162</v>
      </c>
      <c r="BE686" s="251">
        <f>IF(N686="základná",J686,0)</f>
        <v>0</v>
      </c>
      <c r="BF686" s="251">
        <f>IF(N686="znížená",J686,0)</f>
        <v>0</v>
      </c>
      <c r="BG686" s="251">
        <f>IF(N686="zákl. prenesená",J686,0)</f>
        <v>0</v>
      </c>
      <c r="BH686" s="251">
        <f>IF(N686="zníž. prenesená",J686,0)</f>
        <v>0</v>
      </c>
      <c r="BI686" s="251">
        <f>IF(N686="nulová",J686,0)</f>
        <v>0</v>
      </c>
      <c r="BJ686" s="18" t="s">
        <v>88</v>
      </c>
      <c r="BK686" s="251">
        <f>ROUND(I686*H686,2)</f>
        <v>0</v>
      </c>
      <c r="BL686" s="18" t="s">
        <v>249</v>
      </c>
      <c r="BM686" s="250" t="s">
        <v>1144</v>
      </c>
    </row>
    <row r="687" s="2" customFormat="1" ht="44.25" customHeight="1">
      <c r="A687" s="39"/>
      <c r="B687" s="40"/>
      <c r="C687" s="291" t="s">
        <v>1145</v>
      </c>
      <c r="D687" s="291" t="s">
        <v>534</v>
      </c>
      <c r="E687" s="292" t="s">
        <v>1146</v>
      </c>
      <c r="F687" s="293" t="s">
        <v>1147</v>
      </c>
      <c r="G687" s="294" t="s">
        <v>203</v>
      </c>
      <c r="H687" s="295">
        <v>1</v>
      </c>
      <c r="I687" s="296"/>
      <c r="J687" s="297">
        <f>ROUND(I687*H687,2)</f>
        <v>0</v>
      </c>
      <c r="K687" s="298"/>
      <c r="L687" s="299"/>
      <c r="M687" s="300" t="s">
        <v>1</v>
      </c>
      <c r="N687" s="301" t="s">
        <v>42</v>
      </c>
      <c r="O687" s="98"/>
      <c r="P687" s="248">
        <f>O687*H687</f>
        <v>0</v>
      </c>
      <c r="Q687" s="248">
        <v>0.017999999999999999</v>
      </c>
      <c r="R687" s="248">
        <f>Q687*H687</f>
        <v>0.017999999999999999</v>
      </c>
      <c r="S687" s="248">
        <v>0</v>
      </c>
      <c r="T687" s="24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50" t="s">
        <v>497</v>
      </c>
      <c r="AT687" s="250" t="s">
        <v>534</v>
      </c>
      <c r="AU687" s="250" t="s">
        <v>88</v>
      </c>
      <c r="AY687" s="18" t="s">
        <v>162</v>
      </c>
      <c r="BE687" s="251">
        <f>IF(N687="základná",J687,0)</f>
        <v>0</v>
      </c>
      <c r="BF687" s="251">
        <f>IF(N687="znížená",J687,0)</f>
        <v>0</v>
      </c>
      <c r="BG687" s="251">
        <f>IF(N687="zákl. prenesená",J687,0)</f>
        <v>0</v>
      </c>
      <c r="BH687" s="251">
        <f>IF(N687="zníž. prenesená",J687,0)</f>
        <v>0</v>
      </c>
      <c r="BI687" s="251">
        <f>IF(N687="nulová",J687,0)</f>
        <v>0</v>
      </c>
      <c r="BJ687" s="18" t="s">
        <v>88</v>
      </c>
      <c r="BK687" s="251">
        <f>ROUND(I687*H687,2)</f>
        <v>0</v>
      </c>
      <c r="BL687" s="18" t="s">
        <v>249</v>
      </c>
      <c r="BM687" s="250" t="s">
        <v>1148</v>
      </c>
    </row>
    <row r="688" s="2" customFormat="1" ht="24.15" customHeight="1">
      <c r="A688" s="39"/>
      <c r="B688" s="40"/>
      <c r="C688" s="238" t="s">
        <v>1149</v>
      </c>
      <c r="D688" s="238" t="s">
        <v>164</v>
      </c>
      <c r="E688" s="239" t="s">
        <v>1150</v>
      </c>
      <c r="F688" s="240" t="s">
        <v>1151</v>
      </c>
      <c r="G688" s="241" t="s">
        <v>183</v>
      </c>
      <c r="H688" s="242">
        <v>1.151</v>
      </c>
      <c r="I688" s="243"/>
      <c r="J688" s="244">
        <f>ROUND(I688*H688,2)</f>
        <v>0</v>
      </c>
      <c r="K688" s="245"/>
      <c r="L688" s="45"/>
      <c r="M688" s="246" t="s">
        <v>1</v>
      </c>
      <c r="N688" s="247" t="s">
        <v>42</v>
      </c>
      <c r="O688" s="98"/>
      <c r="P688" s="248">
        <f>O688*H688</f>
        <v>0</v>
      </c>
      <c r="Q688" s="248">
        <v>0</v>
      </c>
      <c r="R688" s="248">
        <f>Q688*H688</f>
        <v>0</v>
      </c>
      <c r="S688" s="248">
        <v>0</v>
      </c>
      <c r="T688" s="24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50" t="s">
        <v>249</v>
      </c>
      <c r="AT688" s="250" t="s">
        <v>164</v>
      </c>
      <c r="AU688" s="250" t="s">
        <v>88</v>
      </c>
      <c r="AY688" s="18" t="s">
        <v>162</v>
      </c>
      <c r="BE688" s="251">
        <f>IF(N688="základná",J688,0)</f>
        <v>0</v>
      </c>
      <c r="BF688" s="251">
        <f>IF(N688="znížená",J688,0)</f>
        <v>0</v>
      </c>
      <c r="BG688" s="251">
        <f>IF(N688="zákl. prenesená",J688,0)</f>
        <v>0</v>
      </c>
      <c r="BH688" s="251">
        <f>IF(N688="zníž. prenesená",J688,0)</f>
        <v>0</v>
      </c>
      <c r="BI688" s="251">
        <f>IF(N688="nulová",J688,0)</f>
        <v>0</v>
      </c>
      <c r="BJ688" s="18" t="s">
        <v>88</v>
      </c>
      <c r="BK688" s="251">
        <f>ROUND(I688*H688,2)</f>
        <v>0</v>
      </c>
      <c r="BL688" s="18" t="s">
        <v>249</v>
      </c>
      <c r="BM688" s="250" t="s">
        <v>1152</v>
      </c>
    </row>
    <row r="689" s="12" customFormat="1" ht="22.8" customHeight="1">
      <c r="A689" s="12"/>
      <c r="B689" s="222"/>
      <c r="C689" s="223"/>
      <c r="D689" s="224" t="s">
        <v>75</v>
      </c>
      <c r="E689" s="236" t="s">
        <v>1153</v>
      </c>
      <c r="F689" s="236" t="s">
        <v>1154</v>
      </c>
      <c r="G689" s="223"/>
      <c r="H689" s="223"/>
      <c r="I689" s="226"/>
      <c r="J689" s="237">
        <f>BK689</f>
        <v>0</v>
      </c>
      <c r="K689" s="223"/>
      <c r="L689" s="228"/>
      <c r="M689" s="229"/>
      <c r="N689" s="230"/>
      <c r="O689" s="230"/>
      <c r="P689" s="231">
        <f>SUM(P690:P700)</f>
        <v>0</v>
      </c>
      <c r="Q689" s="230"/>
      <c r="R689" s="231">
        <f>SUM(R690:R700)</f>
        <v>0.25707000000000002</v>
      </c>
      <c r="S689" s="230"/>
      <c r="T689" s="232">
        <f>SUM(T690:T700)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33" t="s">
        <v>88</v>
      </c>
      <c r="AT689" s="234" t="s">
        <v>75</v>
      </c>
      <c r="AU689" s="234" t="s">
        <v>83</v>
      </c>
      <c r="AY689" s="233" t="s">
        <v>162</v>
      </c>
      <c r="BK689" s="235">
        <f>SUM(BK690:BK700)</f>
        <v>0</v>
      </c>
    </row>
    <row r="690" s="2" customFormat="1" ht="16.5" customHeight="1">
      <c r="A690" s="39"/>
      <c r="B690" s="40"/>
      <c r="C690" s="238" t="s">
        <v>1155</v>
      </c>
      <c r="D690" s="238" t="s">
        <v>164</v>
      </c>
      <c r="E690" s="239" t="s">
        <v>1156</v>
      </c>
      <c r="F690" s="240" t="s">
        <v>1157</v>
      </c>
      <c r="G690" s="241" t="s">
        <v>248</v>
      </c>
      <c r="H690" s="242">
        <v>11.5</v>
      </c>
      <c r="I690" s="243"/>
      <c r="J690" s="244">
        <f>ROUND(I690*H690,2)</f>
        <v>0</v>
      </c>
      <c r="K690" s="245"/>
      <c r="L690" s="45"/>
      <c r="M690" s="246" t="s">
        <v>1</v>
      </c>
      <c r="N690" s="247" t="s">
        <v>42</v>
      </c>
      <c r="O690" s="98"/>
      <c r="P690" s="248">
        <f>O690*H690</f>
        <v>0</v>
      </c>
      <c r="Q690" s="248">
        <v>0.0037799999999999999</v>
      </c>
      <c r="R690" s="248">
        <f>Q690*H690</f>
        <v>0.043470000000000002</v>
      </c>
      <c r="S690" s="248">
        <v>0</v>
      </c>
      <c r="T690" s="24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50" t="s">
        <v>249</v>
      </c>
      <c r="AT690" s="250" t="s">
        <v>164</v>
      </c>
      <c r="AU690" s="250" t="s">
        <v>88</v>
      </c>
      <c r="AY690" s="18" t="s">
        <v>162</v>
      </c>
      <c r="BE690" s="251">
        <f>IF(N690="základná",J690,0)</f>
        <v>0</v>
      </c>
      <c r="BF690" s="251">
        <f>IF(N690="znížená",J690,0)</f>
        <v>0</v>
      </c>
      <c r="BG690" s="251">
        <f>IF(N690="zákl. prenesená",J690,0)</f>
        <v>0</v>
      </c>
      <c r="BH690" s="251">
        <f>IF(N690="zníž. prenesená",J690,0)</f>
        <v>0</v>
      </c>
      <c r="BI690" s="251">
        <f>IF(N690="nulová",J690,0)</f>
        <v>0</v>
      </c>
      <c r="BJ690" s="18" t="s">
        <v>88</v>
      </c>
      <c r="BK690" s="251">
        <f>ROUND(I690*H690,2)</f>
        <v>0</v>
      </c>
      <c r="BL690" s="18" t="s">
        <v>249</v>
      </c>
      <c r="BM690" s="250" t="s">
        <v>1158</v>
      </c>
    </row>
    <row r="691" s="13" customFormat="1">
      <c r="A691" s="13"/>
      <c r="B691" s="252"/>
      <c r="C691" s="253"/>
      <c r="D691" s="254" t="s">
        <v>170</v>
      </c>
      <c r="E691" s="255" t="s">
        <v>1</v>
      </c>
      <c r="F691" s="256" t="s">
        <v>659</v>
      </c>
      <c r="G691" s="253"/>
      <c r="H691" s="257">
        <v>6.5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3" t="s">
        <v>170</v>
      </c>
      <c r="AU691" s="263" t="s">
        <v>88</v>
      </c>
      <c r="AV691" s="13" t="s">
        <v>88</v>
      </c>
      <c r="AW691" s="13" t="s">
        <v>31</v>
      </c>
      <c r="AX691" s="13" t="s">
        <v>76</v>
      </c>
      <c r="AY691" s="263" t="s">
        <v>162</v>
      </c>
    </row>
    <row r="692" s="13" customFormat="1">
      <c r="A692" s="13"/>
      <c r="B692" s="252"/>
      <c r="C692" s="253"/>
      <c r="D692" s="254" t="s">
        <v>170</v>
      </c>
      <c r="E692" s="255" t="s">
        <v>1</v>
      </c>
      <c r="F692" s="256" t="s">
        <v>1159</v>
      </c>
      <c r="G692" s="253"/>
      <c r="H692" s="257">
        <v>5.0300000000000002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3" t="s">
        <v>170</v>
      </c>
      <c r="AU692" s="263" t="s">
        <v>88</v>
      </c>
      <c r="AV692" s="13" t="s">
        <v>88</v>
      </c>
      <c r="AW692" s="13" t="s">
        <v>31</v>
      </c>
      <c r="AX692" s="13" t="s">
        <v>76</v>
      </c>
      <c r="AY692" s="263" t="s">
        <v>162</v>
      </c>
    </row>
    <row r="693" s="15" customFormat="1">
      <c r="A693" s="15"/>
      <c r="B693" s="275"/>
      <c r="C693" s="276"/>
      <c r="D693" s="254" t="s">
        <v>170</v>
      </c>
      <c r="E693" s="277" t="s">
        <v>1</v>
      </c>
      <c r="F693" s="278" t="s">
        <v>218</v>
      </c>
      <c r="G693" s="276"/>
      <c r="H693" s="279">
        <v>11.529999999999999</v>
      </c>
      <c r="I693" s="280"/>
      <c r="J693" s="276"/>
      <c r="K693" s="276"/>
      <c r="L693" s="281"/>
      <c r="M693" s="282"/>
      <c r="N693" s="283"/>
      <c r="O693" s="283"/>
      <c r="P693" s="283"/>
      <c r="Q693" s="283"/>
      <c r="R693" s="283"/>
      <c r="S693" s="283"/>
      <c r="T693" s="28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5" t="s">
        <v>170</v>
      </c>
      <c r="AU693" s="285" t="s">
        <v>88</v>
      </c>
      <c r="AV693" s="15" t="s">
        <v>177</v>
      </c>
      <c r="AW693" s="15" t="s">
        <v>31</v>
      </c>
      <c r="AX693" s="15" t="s">
        <v>76</v>
      </c>
      <c r="AY693" s="285" t="s">
        <v>162</v>
      </c>
    </row>
    <row r="694" s="13" customFormat="1">
      <c r="A694" s="13"/>
      <c r="B694" s="252"/>
      <c r="C694" s="253"/>
      <c r="D694" s="254" t="s">
        <v>170</v>
      </c>
      <c r="E694" s="255" t="s">
        <v>1</v>
      </c>
      <c r="F694" s="256" t="s">
        <v>1160</v>
      </c>
      <c r="G694" s="253"/>
      <c r="H694" s="257">
        <v>-0.029999999999999999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3" t="s">
        <v>170</v>
      </c>
      <c r="AU694" s="263" t="s">
        <v>88</v>
      </c>
      <c r="AV694" s="13" t="s">
        <v>88</v>
      </c>
      <c r="AW694" s="13" t="s">
        <v>31</v>
      </c>
      <c r="AX694" s="13" t="s">
        <v>76</v>
      </c>
      <c r="AY694" s="263" t="s">
        <v>162</v>
      </c>
    </row>
    <row r="695" s="14" customFormat="1">
      <c r="A695" s="14"/>
      <c r="B695" s="264"/>
      <c r="C695" s="265"/>
      <c r="D695" s="254" t="s">
        <v>170</v>
      </c>
      <c r="E695" s="266" t="s">
        <v>1</v>
      </c>
      <c r="F695" s="267" t="s">
        <v>173</v>
      </c>
      <c r="G695" s="265"/>
      <c r="H695" s="268">
        <v>11.5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4" t="s">
        <v>170</v>
      </c>
      <c r="AU695" s="274" t="s">
        <v>88</v>
      </c>
      <c r="AV695" s="14" t="s">
        <v>168</v>
      </c>
      <c r="AW695" s="14" t="s">
        <v>31</v>
      </c>
      <c r="AX695" s="14" t="s">
        <v>83</v>
      </c>
      <c r="AY695" s="274" t="s">
        <v>162</v>
      </c>
    </row>
    <row r="696" s="2" customFormat="1" ht="16.5" customHeight="1">
      <c r="A696" s="39"/>
      <c r="B696" s="40"/>
      <c r="C696" s="291" t="s">
        <v>1161</v>
      </c>
      <c r="D696" s="291" t="s">
        <v>534</v>
      </c>
      <c r="E696" s="292" t="s">
        <v>1162</v>
      </c>
      <c r="F696" s="293" t="s">
        <v>1163</v>
      </c>
      <c r="G696" s="294" t="s">
        <v>248</v>
      </c>
      <c r="H696" s="295">
        <v>12</v>
      </c>
      <c r="I696" s="296"/>
      <c r="J696" s="297">
        <f>ROUND(I696*H696,2)</f>
        <v>0</v>
      </c>
      <c r="K696" s="298"/>
      <c r="L696" s="299"/>
      <c r="M696" s="300" t="s">
        <v>1</v>
      </c>
      <c r="N696" s="301" t="s">
        <v>42</v>
      </c>
      <c r="O696" s="98"/>
      <c r="P696" s="248">
        <f>O696*H696</f>
        <v>0</v>
      </c>
      <c r="Q696" s="248">
        <v>0.0178</v>
      </c>
      <c r="R696" s="248">
        <f>Q696*H696</f>
        <v>0.21360000000000001</v>
      </c>
      <c r="S696" s="248">
        <v>0</v>
      </c>
      <c r="T696" s="24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50" t="s">
        <v>497</v>
      </c>
      <c r="AT696" s="250" t="s">
        <v>534</v>
      </c>
      <c r="AU696" s="250" t="s">
        <v>88</v>
      </c>
      <c r="AY696" s="18" t="s">
        <v>162</v>
      </c>
      <c r="BE696" s="251">
        <f>IF(N696="základná",J696,0)</f>
        <v>0</v>
      </c>
      <c r="BF696" s="251">
        <f>IF(N696="znížená",J696,0)</f>
        <v>0</v>
      </c>
      <c r="BG696" s="251">
        <f>IF(N696="zákl. prenesená",J696,0)</f>
        <v>0</v>
      </c>
      <c r="BH696" s="251">
        <f>IF(N696="zníž. prenesená",J696,0)</f>
        <v>0</v>
      </c>
      <c r="BI696" s="251">
        <f>IF(N696="nulová",J696,0)</f>
        <v>0</v>
      </c>
      <c r="BJ696" s="18" t="s">
        <v>88</v>
      </c>
      <c r="BK696" s="251">
        <f>ROUND(I696*H696,2)</f>
        <v>0</v>
      </c>
      <c r="BL696" s="18" t="s">
        <v>249</v>
      </c>
      <c r="BM696" s="250" t="s">
        <v>1164</v>
      </c>
    </row>
    <row r="697" s="13" customFormat="1">
      <c r="A697" s="13"/>
      <c r="B697" s="252"/>
      <c r="C697" s="253"/>
      <c r="D697" s="254" t="s">
        <v>170</v>
      </c>
      <c r="E697" s="255" t="s">
        <v>1</v>
      </c>
      <c r="F697" s="256" t="s">
        <v>1165</v>
      </c>
      <c r="G697" s="253"/>
      <c r="H697" s="257">
        <v>11.960000000000001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170</v>
      </c>
      <c r="AU697" s="263" t="s">
        <v>88</v>
      </c>
      <c r="AV697" s="13" t="s">
        <v>88</v>
      </c>
      <c r="AW697" s="13" t="s">
        <v>31</v>
      </c>
      <c r="AX697" s="13" t="s">
        <v>76</v>
      </c>
      <c r="AY697" s="263" t="s">
        <v>162</v>
      </c>
    </row>
    <row r="698" s="13" customFormat="1">
      <c r="A698" s="13"/>
      <c r="B698" s="252"/>
      <c r="C698" s="253"/>
      <c r="D698" s="254" t="s">
        <v>170</v>
      </c>
      <c r="E698" s="255" t="s">
        <v>1</v>
      </c>
      <c r="F698" s="256" t="s">
        <v>289</v>
      </c>
      <c r="G698" s="253"/>
      <c r="H698" s="257">
        <v>0.040000000000000001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3" t="s">
        <v>170</v>
      </c>
      <c r="AU698" s="263" t="s">
        <v>88</v>
      </c>
      <c r="AV698" s="13" t="s">
        <v>88</v>
      </c>
      <c r="AW698" s="13" t="s">
        <v>31</v>
      </c>
      <c r="AX698" s="13" t="s">
        <v>76</v>
      </c>
      <c r="AY698" s="263" t="s">
        <v>162</v>
      </c>
    </row>
    <row r="699" s="14" customFormat="1">
      <c r="A699" s="14"/>
      <c r="B699" s="264"/>
      <c r="C699" s="265"/>
      <c r="D699" s="254" t="s">
        <v>170</v>
      </c>
      <c r="E699" s="266" t="s">
        <v>1</v>
      </c>
      <c r="F699" s="267" t="s">
        <v>173</v>
      </c>
      <c r="G699" s="265"/>
      <c r="H699" s="268">
        <v>12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4" t="s">
        <v>170</v>
      </c>
      <c r="AU699" s="274" t="s">
        <v>88</v>
      </c>
      <c r="AV699" s="14" t="s">
        <v>168</v>
      </c>
      <c r="AW699" s="14" t="s">
        <v>31</v>
      </c>
      <c r="AX699" s="14" t="s">
        <v>83</v>
      </c>
      <c r="AY699" s="274" t="s">
        <v>162</v>
      </c>
    </row>
    <row r="700" s="2" customFormat="1" ht="24.15" customHeight="1">
      <c r="A700" s="39"/>
      <c r="B700" s="40"/>
      <c r="C700" s="238" t="s">
        <v>1166</v>
      </c>
      <c r="D700" s="238" t="s">
        <v>164</v>
      </c>
      <c r="E700" s="239" t="s">
        <v>1167</v>
      </c>
      <c r="F700" s="240" t="s">
        <v>1168</v>
      </c>
      <c r="G700" s="241" t="s">
        <v>183</v>
      </c>
      <c r="H700" s="242">
        <v>0.25700000000000001</v>
      </c>
      <c r="I700" s="243"/>
      <c r="J700" s="244">
        <f>ROUND(I700*H700,2)</f>
        <v>0</v>
      </c>
      <c r="K700" s="245"/>
      <c r="L700" s="45"/>
      <c r="M700" s="246" t="s">
        <v>1</v>
      </c>
      <c r="N700" s="247" t="s">
        <v>42</v>
      </c>
      <c r="O700" s="98"/>
      <c r="P700" s="248">
        <f>O700*H700</f>
        <v>0</v>
      </c>
      <c r="Q700" s="248">
        <v>0</v>
      </c>
      <c r="R700" s="248">
        <f>Q700*H700</f>
        <v>0</v>
      </c>
      <c r="S700" s="248">
        <v>0</v>
      </c>
      <c r="T700" s="24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50" t="s">
        <v>249</v>
      </c>
      <c r="AT700" s="250" t="s">
        <v>164</v>
      </c>
      <c r="AU700" s="250" t="s">
        <v>88</v>
      </c>
      <c r="AY700" s="18" t="s">
        <v>162</v>
      </c>
      <c r="BE700" s="251">
        <f>IF(N700="základná",J700,0)</f>
        <v>0</v>
      </c>
      <c r="BF700" s="251">
        <f>IF(N700="znížená",J700,0)</f>
        <v>0</v>
      </c>
      <c r="BG700" s="251">
        <f>IF(N700="zákl. prenesená",J700,0)</f>
        <v>0</v>
      </c>
      <c r="BH700" s="251">
        <f>IF(N700="zníž. prenesená",J700,0)</f>
        <v>0</v>
      </c>
      <c r="BI700" s="251">
        <f>IF(N700="nulová",J700,0)</f>
        <v>0</v>
      </c>
      <c r="BJ700" s="18" t="s">
        <v>88</v>
      </c>
      <c r="BK700" s="251">
        <f>ROUND(I700*H700,2)</f>
        <v>0</v>
      </c>
      <c r="BL700" s="18" t="s">
        <v>249</v>
      </c>
      <c r="BM700" s="250" t="s">
        <v>1169</v>
      </c>
    </row>
    <row r="701" s="12" customFormat="1" ht="22.8" customHeight="1">
      <c r="A701" s="12"/>
      <c r="B701" s="222"/>
      <c r="C701" s="223"/>
      <c r="D701" s="224" t="s">
        <v>75</v>
      </c>
      <c r="E701" s="236" t="s">
        <v>1170</v>
      </c>
      <c r="F701" s="236" t="s">
        <v>1171</v>
      </c>
      <c r="G701" s="223"/>
      <c r="H701" s="223"/>
      <c r="I701" s="226"/>
      <c r="J701" s="237">
        <f>BK701</f>
        <v>0</v>
      </c>
      <c r="K701" s="223"/>
      <c r="L701" s="228"/>
      <c r="M701" s="229"/>
      <c r="N701" s="230"/>
      <c r="O701" s="230"/>
      <c r="P701" s="231">
        <f>SUM(P702:P725)</f>
        <v>0</v>
      </c>
      <c r="Q701" s="230"/>
      <c r="R701" s="231">
        <f>SUM(R702:R725)</f>
        <v>0.061054999999999998</v>
      </c>
      <c r="S701" s="230"/>
      <c r="T701" s="232">
        <f>SUM(T702:T725)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33" t="s">
        <v>88</v>
      </c>
      <c r="AT701" s="234" t="s">
        <v>75</v>
      </c>
      <c r="AU701" s="234" t="s">
        <v>83</v>
      </c>
      <c r="AY701" s="233" t="s">
        <v>162</v>
      </c>
      <c r="BK701" s="235">
        <f>SUM(BK702:BK725)</f>
        <v>0</v>
      </c>
    </row>
    <row r="702" s="2" customFormat="1" ht="24.15" customHeight="1">
      <c r="A702" s="39"/>
      <c r="B702" s="40"/>
      <c r="C702" s="238" t="s">
        <v>1172</v>
      </c>
      <c r="D702" s="238" t="s">
        <v>164</v>
      </c>
      <c r="E702" s="239" t="s">
        <v>1173</v>
      </c>
      <c r="F702" s="240" t="s">
        <v>1174</v>
      </c>
      <c r="G702" s="241" t="s">
        <v>208</v>
      </c>
      <c r="H702" s="242">
        <v>67.900000000000006</v>
      </c>
      <c r="I702" s="243"/>
      <c r="J702" s="244">
        <f>ROUND(I702*H702,2)</f>
        <v>0</v>
      </c>
      <c r="K702" s="245"/>
      <c r="L702" s="45"/>
      <c r="M702" s="246" t="s">
        <v>1</v>
      </c>
      <c r="N702" s="247" t="s">
        <v>42</v>
      </c>
      <c r="O702" s="98"/>
      <c r="P702" s="248">
        <f>O702*H702</f>
        <v>0</v>
      </c>
      <c r="Q702" s="248">
        <v>1.0000000000000001E-05</v>
      </c>
      <c r="R702" s="248">
        <f>Q702*H702</f>
        <v>0.00067900000000000013</v>
      </c>
      <c r="S702" s="248">
        <v>0</v>
      </c>
      <c r="T702" s="24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50" t="s">
        <v>249</v>
      </c>
      <c r="AT702" s="250" t="s">
        <v>164</v>
      </c>
      <c r="AU702" s="250" t="s">
        <v>88</v>
      </c>
      <c r="AY702" s="18" t="s">
        <v>162</v>
      </c>
      <c r="BE702" s="251">
        <f>IF(N702="základná",J702,0)</f>
        <v>0</v>
      </c>
      <c r="BF702" s="251">
        <f>IF(N702="znížená",J702,0)</f>
        <v>0</v>
      </c>
      <c r="BG702" s="251">
        <f>IF(N702="zákl. prenesená",J702,0)</f>
        <v>0</v>
      </c>
      <c r="BH702" s="251">
        <f>IF(N702="zníž. prenesená",J702,0)</f>
        <v>0</v>
      </c>
      <c r="BI702" s="251">
        <f>IF(N702="nulová",J702,0)</f>
        <v>0</v>
      </c>
      <c r="BJ702" s="18" t="s">
        <v>88</v>
      </c>
      <c r="BK702" s="251">
        <f>ROUND(I702*H702,2)</f>
        <v>0</v>
      </c>
      <c r="BL702" s="18" t="s">
        <v>249</v>
      </c>
      <c r="BM702" s="250" t="s">
        <v>1175</v>
      </c>
    </row>
    <row r="703" s="13" customFormat="1">
      <c r="A703" s="13"/>
      <c r="B703" s="252"/>
      <c r="C703" s="253"/>
      <c r="D703" s="254" t="s">
        <v>170</v>
      </c>
      <c r="E703" s="255" t="s">
        <v>1</v>
      </c>
      <c r="F703" s="256" t="s">
        <v>1176</v>
      </c>
      <c r="G703" s="253"/>
      <c r="H703" s="257">
        <v>32.600000000000001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170</v>
      </c>
      <c r="AU703" s="263" t="s">
        <v>88</v>
      </c>
      <c r="AV703" s="13" t="s">
        <v>88</v>
      </c>
      <c r="AW703" s="13" t="s">
        <v>31</v>
      </c>
      <c r="AX703" s="13" t="s">
        <v>76</v>
      </c>
      <c r="AY703" s="263" t="s">
        <v>162</v>
      </c>
    </row>
    <row r="704" s="13" customFormat="1">
      <c r="A704" s="13"/>
      <c r="B704" s="252"/>
      <c r="C704" s="253"/>
      <c r="D704" s="254" t="s">
        <v>170</v>
      </c>
      <c r="E704" s="255" t="s">
        <v>1</v>
      </c>
      <c r="F704" s="256" t="s">
        <v>1177</v>
      </c>
      <c r="G704" s="253"/>
      <c r="H704" s="257">
        <v>35.299999999999997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3" t="s">
        <v>170</v>
      </c>
      <c r="AU704" s="263" t="s">
        <v>88</v>
      </c>
      <c r="AV704" s="13" t="s">
        <v>88</v>
      </c>
      <c r="AW704" s="13" t="s">
        <v>31</v>
      </c>
      <c r="AX704" s="13" t="s">
        <v>76</v>
      </c>
      <c r="AY704" s="263" t="s">
        <v>162</v>
      </c>
    </row>
    <row r="705" s="14" customFormat="1">
      <c r="A705" s="14"/>
      <c r="B705" s="264"/>
      <c r="C705" s="265"/>
      <c r="D705" s="254" t="s">
        <v>170</v>
      </c>
      <c r="E705" s="266" t="s">
        <v>1</v>
      </c>
      <c r="F705" s="267" t="s">
        <v>173</v>
      </c>
      <c r="G705" s="265"/>
      <c r="H705" s="268">
        <v>67.900000000000006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4" t="s">
        <v>170</v>
      </c>
      <c r="AU705" s="274" t="s">
        <v>88</v>
      </c>
      <c r="AV705" s="14" t="s">
        <v>168</v>
      </c>
      <c r="AW705" s="14" t="s">
        <v>31</v>
      </c>
      <c r="AX705" s="14" t="s">
        <v>83</v>
      </c>
      <c r="AY705" s="274" t="s">
        <v>162</v>
      </c>
    </row>
    <row r="706" s="2" customFormat="1" ht="16.5" customHeight="1">
      <c r="A706" s="39"/>
      <c r="B706" s="40"/>
      <c r="C706" s="291" t="s">
        <v>1178</v>
      </c>
      <c r="D706" s="291" t="s">
        <v>534</v>
      </c>
      <c r="E706" s="292" t="s">
        <v>1179</v>
      </c>
      <c r="F706" s="293" t="s">
        <v>1180</v>
      </c>
      <c r="G706" s="294" t="s">
        <v>208</v>
      </c>
      <c r="H706" s="295">
        <v>68.599999999999994</v>
      </c>
      <c r="I706" s="296"/>
      <c r="J706" s="297">
        <f>ROUND(I706*H706,2)</f>
        <v>0</v>
      </c>
      <c r="K706" s="298"/>
      <c r="L706" s="299"/>
      <c r="M706" s="300" t="s">
        <v>1</v>
      </c>
      <c r="N706" s="301" t="s">
        <v>42</v>
      </c>
      <c r="O706" s="98"/>
      <c r="P706" s="248">
        <f>O706*H706</f>
        <v>0</v>
      </c>
      <c r="Q706" s="248">
        <v>0.00080000000000000004</v>
      </c>
      <c r="R706" s="248">
        <f>Q706*H706</f>
        <v>0.054879999999999998</v>
      </c>
      <c r="S706" s="248">
        <v>0</v>
      </c>
      <c r="T706" s="24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50" t="s">
        <v>497</v>
      </c>
      <c r="AT706" s="250" t="s">
        <v>534</v>
      </c>
      <c r="AU706" s="250" t="s">
        <v>88</v>
      </c>
      <c r="AY706" s="18" t="s">
        <v>162</v>
      </c>
      <c r="BE706" s="251">
        <f>IF(N706="základná",J706,0)</f>
        <v>0</v>
      </c>
      <c r="BF706" s="251">
        <f>IF(N706="znížená",J706,0)</f>
        <v>0</v>
      </c>
      <c r="BG706" s="251">
        <f>IF(N706="zákl. prenesená",J706,0)</f>
        <v>0</v>
      </c>
      <c r="BH706" s="251">
        <f>IF(N706="zníž. prenesená",J706,0)</f>
        <v>0</v>
      </c>
      <c r="BI706" s="251">
        <f>IF(N706="nulová",J706,0)</f>
        <v>0</v>
      </c>
      <c r="BJ706" s="18" t="s">
        <v>88</v>
      </c>
      <c r="BK706" s="251">
        <f>ROUND(I706*H706,2)</f>
        <v>0</v>
      </c>
      <c r="BL706" s="18" t="s">
        <v>249</v>
      </c>
      <c r="BM706" s="250" t="s">
        <v>1181</v>
      </c>
    </row>
    <row r="707" s="13" customFormat="1">
      <c r="A707" s="13"/>
      <c r="B707" s="252"/>
      <c r="C707" s="253"/>
      <c r="D707" s="254" t="s">
        <v>170</v>
      </c>
      <c r="E707" s="255" t="s">
        <v>1</v>
      </c>
      <c r="F707" s="256" t="s">
        <v>1182</v>
      </c>
      <c r="G707" s="253"/>
      <c r="H707" s="257">
        <v>68.578999999999994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170</v>
      </c>
      <c r="AU707" s="263" t="s">
        <v>88</v>
      </c>
      <c r="AV707" s="13" t="s">
        <v>88</v>
      </c>
      <c r="AW707" s="13" t="s">
        <v>31</v>
      </c>
      <c r="AX707" s="13" t="s">
        <v>76</v>
      </c>
      <c r="AY707" s="263" t="s">
        <v>162</v>
      </c>
    </row>
    <row r="708" s="13" customFormat="1">
      <c r="A708" s="13"/>
      <c r="B708" s="252"/>
      <c r="C708" s="253"/>
      <c r="D708" s="254" t="s">
        <v>170</v>
      </c>
      <c r="E708" s="255" t="s">
        <v>1</v>
      </c>
      <c r="F708" s="256" t="s">
        <v>1183</v>
      </c>
      <c r="G708" s="253"/>
      <c r="H708" s="257">
        <v>0.021000000000000001</v>
      </c>
      <c r="I708" s="258"/>
      <c r="J708" s="253"/>
      <c r="K708" s="253"/>
      <c r="L708" s="259"/>
      <c r="M708" s="260"/>
      <c r="N708" s="261"/>
      <c r="O708" s="261"/>
      <c r="P708" s="261"/>
      <c r="Q708" s="261"/>
      <c r="R708" s="261"/>
      <c r="S708" s="261"/>
      <c r="T708" s="26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3" t="s">
        <v>170</v>
      </c>
      <c r="AU708" s="263" t="s">
        <v>88</v>
      </c>
      <c r="AV708" s="13" t="s">
        <v>88</v>
      </c>
      <c r="AW708" s="13" t="s">
        <v>31</v>
      </c>
      <c r="AX708" s="13" t="s">
        <v>76</v>
      </c>
      <c r="AY708" s="263" t="s">
        <v>162</v>
      </c>
    </row>
    <row r="709" s="14" customFormat="1">
      <c r="A709" s="14"/>
      <c r="B709" s="264"/>
      <c r="C709" s="265"/>
      <c r="D709" s="254" t="s">
        <v>170</v>
      </c>
      <c r="E709" s="266" t="s">
        <v>1</v>
      </c>
      <c r="F709" s="267" t="s">
        <v>173</v>
      </c>
      <c r="G709" s="265"/>
      <c r="H709" s="268">
        <v>68.599999999999994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4" t="s">
        <v>170</v>
      </c>
      <c r="AU709" s="274" t="s">
        <v>88</v>
      </c>
      <c r="AV709" s="14" t="s">
        <v>168</v>
      </c>
      <c r="AW709" s="14" t="s">
        <v>31</v>
      </c>
      <c r="AX709" s="14" t="s">
        <v>83</v>
      </c>
      <c r="AY709" s="274" t="s">
        <v>162</v>
      </c>
    </row>
    <row r="710" s="2" customFormat="1" ht="24.15" customHeight="1">
      <c r="A710" s="39"/>
      <c r="B710" s="40"/>
      <c r="C710" s="238" t="s">
        <v>1184</v>
      </c>
      <c r="D710" s="238" t="s">
        <v>164</v>
      </c>
      <c r="E710" s="239" t="s">
        <v>1185</v>
      </c>
      <c r="F710" s="240" t="s">
        <v>1186</v>
      </c>
      <c r="G710" s="241" t="s">
        <v>248</v>
      </c>
      <c r="H710" s="242">
        <v>67.200000000000003</v>
      </c>
      <c r="I710" s="243"/>
      <c r="J710" s="244">
        <f>ROUND(I710*H710,2)</f>
        <v>0</v>
      </c>
      <c r="K710" s="245"/>
      <c r="L710" s="45"/>
      <c r="M710" s="246" t="s">
        <v>1</v>
      </c>
      <c r="N710" s="247" t="s">
        <v>42</v>
      </c>
      <c r="O710" s="98"/>
      <c r="P710" s="248">
        <f>O710*H710</f>
        <v>0</v>
      </c>
      <c r="Q710" s="248">
        <v>2.0000000000000002E-05</v>
      </c>
      <c r="R710" s="248">
        <f>Q710*H710</f>
        <v>0.0013440000000000001</v>
      </c>
      <c r="S710" s="248">
        <v>0</v>
      </c>
      <c r="T710" s="24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0" t="s">
        <v>249</v>
      </c>
      <c r="AT710" s="250" t="s">
        <v>164</v>
      </c>
      <c r="AU710" s="250" t="s">
        <v>88</v>
      </c>
      <c r="AY710" s="18" t="s">
        <v>162</v>
      </c>
      <c r="BE710" s="251">
        <f>IF(N710="základná",J710,0)</f>
        <v>0</v>
      </c>
      <c r="BF710" s="251">
        <f>IF(N710="znížená",J710,0)</f>
        <v>0</v>
      </c>
      <c r="BG710" s="251">
        <f>IF(N710="zákl. prenesená",J710,0)</f>
        <v>0</v>
      </c>
      <c r="BH710" s="251">
        <f>IF(N710="zníž. prenesená",J710,0)</f>
        <v>0</v>
      </c>
      <c r="BI710" s="251">
        <f>IF(N710="nulová",J710,0)</f>
        <v>0</v>
      </c>
      <c r="BJ710" s="18" t="s">
        <v>88</v>
      </c>
      <c r="BK710" s="251">
        <f>ROUND(I710*H710,2)</f>
        <v>0</v>
      </c>
      <c r="BL710" s="18" t="s">
        <v>249</v>
      </c>
      <c r="BM710" s="250" t="s">
        <v>1187</v>
      </c>
    </row>
    <row r="711" s="13" customFormat="1">
      <c r="A711" s="13"/>
      <c r="B711" s="252"/>
      <c r="C711" s="253"/>
      <c r="D711" s="254" t="s">
        <v>170</v>
      </c>
      <c r="E711" s="255" t="s">
        <v>1</v>
      </c>
      <c r="F711" s="256" t="s">
        <v>1188</v>
      </c>
      <c r="G711" s="253"/>
      <c r="H711" s="257">
        <v>31.739999999999998</v>
      </c>
      <c r="I711" s="258"/>
      <c r="J711" s="253"/>
      <c r="K711" s="253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170</v>
      </c>
      <c r="AU711" s="263" t="s">
        <v>88</v>
      </c>
      <c r="AV711" s="13" t="s">
        <v>88</v>
      </c>
      <c r="AW711" s="13" t="s">
        <v>31</v>
      </c>
      <c r="AX711" s="13" t="s">
        <v>76</v>
      </c>
      <c r="AY711" s="263" t="s">
        <v>162</v>
      </c>
    </row>
    <row r="712" s="13" customFormat="1">
      <c r="A712" s="13"/>
      <c r="B712" s="252"/>
      <c r="C712" s="253"/>
      <c r="D712" s="254" t="s">
        <v>170</v>
      </c>
      <c r="E712" s="255" t="s">
        <v>1</v>
      </c>
      <c r="F712" s="256" t="s">
        <v>662</v>
      </c>
      <c r="G712" s="253"/>
      <c r="H712" s="257">
        <v>35.450000000000003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170</v>
      </c>
      <c r="AU712" s="263" t="s">
        <v>88</v>
      </c>
      <c r="AV712" s="13" t="s">
        <v>88</v>
      </c>
      <c r="AW712" s="13" t="s">
        <v>31</v>
      </c>
      <c r="AX712" s="13" t="s">
        <v>76</v>
      </c>
      <c r="AY712" s="263" t="s">
        <v>162</v>
      </c>
    </row>
    <row r="713" s="15" customFormat="1">
      <c r="A713" s="15"/>
      <c r="B713" s="275"/>
      <c r="C713" s="276"/>
      <c r="D713" s="254" t="s">
        <v>170</v>
      </c>
      <c r="E713" s="277" t="s">
        <v>1</v>
      </c>
      <c r="F713" s="278" t="s">
        <v>218</v>
      </c>
      <c r="G713" s="276"/>
      <c r="H713" s="279">
        <v>67.189999999999998</v>
      </c>
      <c r="I713" s="280"/>
      <c r="J713" s="276"/>
      <c r="K713" s="276"/>
      <c r="L713" s="281"/>
      <c r="M713" s="282"/>
      <c r="N713" s="283"/>
      <c r="O713" s="283"/>
      <c r="P713" s="283"/>
      <c r="Q713" s="283"/>
      <c r="R713" s="283"/>
      <c r="S713" s="283"/>
      <c r="T713" s="28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85" t="s">
        <v>170</v>
      </c>
      <c r="AU713" s="285" t="s">
        <v>88</v>
      </c>
      <c r="AV713" s="15" t="s">
        <v>177</v>
      </c>
      <c r="AW713" s="15" t="s">
        <v>31</v>
      </c>
      <c r="AX713" s="15" t="s">
        <v>76</v>
      </c>
      <c r="AY713" s="285" t="s">
        <v>162</v>
      </c>
    </row>
    <row r="714" s="13" customFormat="1">
      <c r="A714" s="13"/>
      <c r="B714" s="252"/>
      <c r="C714" s="253"/>
      <c r="D714" s="254" t="s">
        <v>170</v>
      </c>
      <c r="E714" s="255" t="s">
        <v>1</v>
      </c>
      <c r="F714" s="256" t="s">
        <v>6</v>
      </c>
      <c r="G714" s="253"/>
      <c r="H714" s="257">
        <v>0.01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170</v>
      </c>
      <c r="AU714" s="263" t="s">
        <v>88</v>
      </c>
      <c r="AV714" s="13" t="s">
        <v>88</v>
      </c>
      <c r="AW714" s="13" t="s">
        <v>31</v>
      </c>
      <c r="AX714" s="13" t="s">
        <v>76</v>
      </c>
      <c r="AY714" s="263" t="s">
        <v>162</v>
      </c>
    </row>
    <row r="715" s="14" customFormat="1">
      <c r="A715" s="14"/>
      <c r="B715" s="264"/>
      <c r="C715" s="265"/>
      <c r="D715" s="254" t="s">
        <v>170</v>
      </c>
      <c r="E715" s="266" t="s">
        <v>1</v>
      </c>
      <c r="F715" s="267" t="s">
        <v>1189</v>
      </c>
      <c r="G715" s="265"/>
      <c r="H715" s="268">
        <v>67.200000000000003</v>
      </c>
      <c r="I715" s="269"/>
      <c r="J715" s="265"/>
      <c r="K715" s="265"/>
      <c r="L715" s="270"/>
      <c r="M715" s="271"/>
      <c r="N715" s="272"/>
      <c r="O715" s="272"/>
      <c r="P715" s="272"/>
      <c r="Q715" s="272"/>
      <c r="R715" s="272"/>
      <c r="S715" s="272"/>
      <c r="T715" s="27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4" t="s">
        <v>170</v>
      </c>
      <c r="AU715" s="274" t="s">
        <v>88</v>
      </c>
      <c r="AV715" s="14" t="s">
        <v>168</v>
      </c>
      <c r="AW715" s="14" t="s">
        <v>31</v>
      </c>
      <c r="AX715" s="14" t="s">
        <v>83</v>
      </c>
      <c r="AY715" s="274" t="s">
        <v>162</v>
      </c>
    </row>
    <row r="716" s="2" customFormat="1" ht="16.5" customHeight="1">
      <c r="A716" s="39"/>
      <c r="B716" s="40"/>
      <c r="C716" s="291" t="s">
        <v>1190</v>
      </c>
      <c r="D716" s="291" t="s">
        <v>534</v>
      </c>
      <c r="E716" s="292" t="s">
        <v>1191</v>
      </c>
      <c r="F716" s="293" t="s">
        <v>1192</v>
      </c>
      <c r="G716" s="294" t="s">
        <v>248</v>
      </c>
      <c r="H716" s="295">
        <v>68.599999999999994</v>
      </c>
      <c r="I716" s="296"/>
      <c r="J716" s="297">
        <f>ROUND(I716*H716,2)</f>
        <v>0</v>
      </c>
      <c r="K716" s="298"/>
      <c r="L716" s="299"/>
      <c r="M716" s="300" t="s">
        <v>1</v>
      </c>
      <c r="N716" s="301" t="s">
        <v>42</v>
      </c>
      <c r="O716" s="98"/>
      <c r="P716" s="248">
        <f>O716*H716</f>
        <v>0</v>
      </c>
      <c r="Q716" s="248">
        <v>0</v>
      </c>
      <c r="R716" s="248">
        <f>Q716*H716</f>
        <v>0</v>
      </c>
      <c r="S716" s="248">
        <v>0</v>
      </c>
      <c r="T716" s="24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50" t="s">
        <v>497</v>
      </c>
      <c r="AT716" s="250" t="s">
        <v>534</v>
      </c>
      <c r="AU716" s="250" t="s">
        <v>88</v>
      </c>
      <c r="AY716" s="18" t="s">
        <v>162</v>
      </c>
      <c r="BE716" s="251">
        <f>IF(N716="základná",J716,0)</f>
        <v>0</v>
      </c>
      <c r="BF716" s="251">
        <f>IF(N716="znížená",J716,0)</f>
        <v>0</v>
      </c>
      <c r="BG716" s="251">
        <f>IF(N716="zákl. prenesená",J716,0)</f>
        <v>0</v>
      </c>
      <c r="BH716" s="251">
        <f>IF(N716="zníž. prenesená",J716,0)</f>
        <v>0</v>
      </c>
      <c r="BI716" s="251">
        <f>IF(N716="nulová",J716,0)</f>
        <v>0</v>
      </c>
      <c r="BJ716" s="18" t="s">
        <v>88</v>
      </c>
      <c r="BK716" s="251">
        <f>ROUND(I716*H716,2)</f>
        <v>0</v>
      </c>
      <c r="BL716" s="18" t="s">
        <v>249</v>
      </c>
      <c r="BM716" s="250" t="s">
        <v>1193</v>
      </c>
    </row>
    <row r="717" s="13" customFormat="1">
      <c r="A717" s="13"/>
      <c r="B717" s="252"/>
      <c r="C717" s="253"/>
      <c r="D717" s="254" t="s">
        <v>170</v>
      </c>
      <c r="E717" s="255" t="s">
        <v>1</v>
      </c>
      <c r="F717" s="256" t="s">
        <v>1194</v>
      </c>
      <c r="G717" s="253"/>
      <c r="H717" s="257">
        <v>68.543999999999997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3" t="s">
        <v>170</v>
      </c>
      <c r="AU717" s="263" t="s">
        <v>88</v>
      </c>
      <c r="AV717" s="13" t="s">
        <v>88</v>
      </c>
      <c r="AW717" s="13" t="s">
        <v>31</v>
      </c>
      <c r="AX717" s="13" t="s">
        <v>76</v>
      </c>
      <c r="AY717" s="263" t="s">
        <v>162</v>
      </c>
    </row>
    <row r="718" s="13" customFormat="1">
      <c r="A718" s="13"/>
      <c r="B718" s="252"/>
      <c r="C718" s="253"/>
      <c r="D718" s="254" t="s">
        <v>170</v>
      </c>
      <c r="E718" s="255" t="s">
        <v>1</v>
      </c>
      <c r="F718" s="256" t="s">
        <v>1195</v>
      </c>
      <c r="G718" s="253"/>
      <c r="H718" s="257">
        <v>0.056000000000000001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3" t="s">
        <v>170</v>
      </c>
      <c r="AU718" s="263" t="s">
        <v>88</v>
      </c>
      <c r="AV718" s="13" t="s">
        <v>88</v>
      </c>
      <c r="AW718" s="13" t="s">
        <v>31</v>
      </c>
      <c r="AX718" s="13" t="s">
        <v>76</v>
      </c>
      <c r="AY718" s="263" t="s">
        <v>162</v>
      </c>
    </row>
    <row r="719" s="14" customFormat="1">
      <c r="A719" s="14"/>
      <c r="B719" s="264"/>
      <c r="C719" s="265"/>
      <c r="D719" s="254" t="s">
        <v>170</v>
      </c>
      <c r="E719" s="266" t="s">
        <v>1</v>
      </c>
      <c r="F719" s="267" t="s">
        <v>173</v>
      </c>
      <c r="G719" s="265"/>
      <c r="H719" s="268">
        <v>68.599999999999994</v>
      </c>
      <c r="I719" s="269"/>
      <c r="J719" s="265"/>
      <c r="K719" s="265"/>
      <c r="L719" s="270"/>
      <c r="M719" s="271"/>
      <c r="N719" s="272"/>
      <c r="O719" s="272"/>
      <c r="P719" s="272"/>
      <c r="Q719" s="272"/>
      <c r="R719" s="272"/>
      <c r="S719" s="272"/>
      <c r="T719" s="27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4" t="s">
        <v>170</v>
      </c>
      <c r="AU719" s="274" t="s">
        <v>88</v>
      </c>
      <c r="AV719" s="14" t="s">
        <v>168</v>
      </c>
      <c r="AW719" s="14" t="s">
        <v>31</v>
      </c>
      <c r="AX719" s="14" t="s">
        <v>83</v>
      </c>
      <c r="AY719" s="274" t="s">
        <v>162</v>
      </c>
    </row>
    <row r="720" s="2" customFormat="1" ht="24.15" customHeight="1">
      <c r="A720" s="39"/>
      <c r="B720" s="40"/>
      <c r="C720" s="238" t="s">
        <v>1196</v>
      </c>
      <c r="D720" s="238" t="s">
        <v>164</v>
      </c>
      <c r="E720" s="239" t="s">
        <v>1197</v>
      </c>
      <c r="F720" s="240" t="s">
        <v>1198</v>
      </c>
      <c r="G720" s="241" t="s">
        <v>248</v>
      </c>
      <c r="H720" s="242">
        <v>67.200000000000003</v>
      </c>
      <c r="I720" s="243"/>
      <c r="J720" s="244">
        <f>ROUND(I720*H720,2)</f>
        <v>0</v>
      </c>
      <c r="K720" s="245"/>
      <c r="L720" s="45"/>
      <c r="M720" s="246" t="s">
        <v>1</v>
      </c>
      <c r="N720" s="247" t="s">
        <v>42</v>
      </c>
      <c r="O720" s="98"/>
      <c r="P720" s="248">
        <f>O720*H720</f>
        <v>0</v>
      </c>
      <c r="Q720" s="248">
        <v>0</v>
      </c>
      <c r="R720" s="248">
        <f>Q720*H720</f>
        <v>0</v>
      </c>
      <c r="S720" s="248">
        <v>0</v>
      </c>
      <c r="T720" s="24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50" t="s">
        <v>249</v>
      </c>
      <c r="AT720" s="250" t="s">
        <v>164</v>
      </c>
      <c r="AU720" s="250" t="s">
        <v>88</v>
      </c>
      <c r="AY720" s="18" t="s">
        <v>162</v>
      </c>
      <c r="BE720" s="251">
        <f>IF(N720="základná",J720,0)</f>
        <v>0</v>
      </c>
      <c r="BF720" s="251">
        <f>IF(N720="znížená",J720,0)</f>
        <v>0</v>
      </c>
      <c r="BG720" s="251">
        <f>IF(N720="zákl. prenesená",J720,0)</f>
        <v>0</v>
      </c>
      <c r="BH720" s="251">
        <f>IF(N720="zníž. prenesená",J720,0)</f>
        <v>0</v>
      </c>
      <c r="BI720" s="251">
        <f>IF(N720="nulová",J720,0)</f>
        <v>0</v>
      </c>
      <c r="BJ720" s="18" t="s">
        <v>88</v>
      </c>
      <c r="BK720" s="251">
        <f>ROUND(I720*H720,2)</f>
        <v>0</v>
      </c>
      <c r="BL720" s="18" t="s">
        <v>249</v>
      </c>
      <c r="BM720" s="250" t="s">
        <v>1199</v>
      </c>
    </row>
    <row r="721" s="2" customFormat="1" ht="24.15" customHeight="1">
      <c r="A721" s="39"/>
      <c r="B721" s="40"/>
      <c r="C721" s="291" t="s">
        <v>1200</v>
      </c>
      <c r="D721" s="291" t="s">
        <v>534</v>
      </c>
      <c r="E721" s="292" t="s">
        <v>1201</v>
      </c>
      <c r="F721" s="293" t="s">
        <v>1202</v>
      </c>
      <c r="G721" s="294" t="s">
        <v>248</v>
      </c>
      <c r="H721" s="295">
        <v>69.200000000000003</v>
      </c>
      <c r="I721" s="296"/>
      <c r="J721" s="297">
        <f>ROUND(I721*H721,2)</f>
        <v>0</v>
      </c>
      <c r="K721" s="298"/>
      <c r="L721" s="299"/>
      <c r="M721" s="300" t="s">
        <v>1</v>
      </c>
      <c r="N721" s="301" t="s">
        <v>42</v>
      </c>
      <c r="O721" s="98"/>
      <c r="P721" s="248">
        <f>O721*H721</f>
        <v>0</v>
      </c>
      <c r="Q721" s="248">
        <v>6.0000000000000002E-05</v>
      </c>
      <c r="R721" s="248">
        <f>Q721*H721</f>
        <v>0.0041520000000000003</v>
      </c>
      <c r="S721" s="248">
        <v>0</v>
      </c>
      <c r="T721" s="24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50" t="s">
        <v>497</v>
      </c>
      <c r="AT721" s="250" t="s">
        <v>534</v>
      </c>
      <c r="AU721" s="250" t="s">
        <v>88</v>
      </c>
      <c r="AY721" s="18" t="s">
        <v>162</v>
      </c>
      <c r="BE721" s="251">
        <f>IF(N721="základná",J721,0)</f>
        <v>0</v>
      </c>
      <c r="BF721" s="251">
        <f>IF(N721="znížená",J721,0)</f>
        <v>0</v>
      </c>
      <c r="BG721" s="251">
        <f>IF(N721="zákl. prenesená",J721,0)</f>
        <v>0</v>
      </c>
      <c r="BH721" s="251">
        <f>IF(N721="zníž. prenesená",J721,0)</f>
        <v>0</v>
      </c>
      <c r="BI721" s="251">
        <f>IF(N721="nulová",J721,0)</f>
        <v>0</v>
      </c>
      <c r="BJ721" s="18" t="s">
        <v>88</v>
      </c>
      <c r="BK721" s="251">
        <f>ROUND(I721*H721,2)</f>
        <v>0</v>
      </c>
      <c r="BL721" s="18" t="s">
        <v>249</v>
      </c>
      <c r="BM721" s="250" t="s">
        <v>1203</v>
      </c>
    </row>
    <row r="722" s="13" customFormat="1">
      <c r="A722" s="13"/>
      <c r="B722" s="252"/>
      <c r="C722" s="253"/>
      <c r="D722" s="254" t="s">
        <v>170</v>
      </c>
      <c r="E722" s="255" t="s">
        <v>1</v>
      </c>
      <c r="F722" s="256" t="s">
        <v>1204</v>
      </c>
      <c r="G722" s="253"/>
      <c r="H722" s="257">
        <v>69.215999999999994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3" t="s">
        <v>170</v>
      </c>
      <c r="AU722" s="263" t="s">
        <v>88</v>
      </c>
      <c r="AV722" s="13" t="s">
        <v>88</v>
      </c>
      <c r="AW722" s="13" t="s">
        <v>31</v>
      </c>
      <c r="AX722" s="13" t="s">
        <v>76</v>
      </c>
      <c r="AY722" s="263" t="s">
        <v>162</v>
      </c>
    </row>
    <row r="723" s="13" customFormat="1">
      <c r="A723" s="13"/>
      <c r="B723" s="252"/>
      <c r="C723" s="253"/>
      <c r="D723" s="254" t="s">
        <v>170</v>
      </c>
      <c r="E723" s="255" t="s">
        <v>1</v>
      </c>
      <c r="F723" s="256" t="s">
        <v>1205</v>
      </c>
      <c r="G723" s="253"/>
      <c r="H723" s="257">
        <v>-0.016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170</v>
      </c>
      <c r="AU723" s="263" t="s">
        <v>88</v>
      </c>
      <c r="AV723" s="13" t="s">
        <v>88</v>
      </c>
      <c r="AW723" s="13" t="s">
        <v>31</v>
      </c>
      <c r="AX723" s="13" t="s">
        <v>76</v>
      </c>
      <c r="AY723" s="263" t="s">
        <v>162</v>
      </c>
    </row>
    <row r="724" s="14" customFormat="1">
      <c r="A724" s="14"/>
      <c r="B724" s="264"/>
      <c r="C724" s="265"/>
      <c r="D724" s="254" t="s">
        <v>170</v>
      </c>
      <c r="E724" s="266" t="s">
        <v>1</v>
      </c>
      <c r="F724" s="267" t="s">
        <v>173</v>
      </c>
      <c r="G724" s="265"/>
      <c r="H724" s="268">
        <v>69.200000000000003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4" t="s">
        <v>170</v>
      </c>
      <c r="AU724" s="274" t="s">
        <v>88</v>
      </c>
      <c r="AV724" s="14" t="s">
        <v>168</v>
      </c>
      <c r="AW724" s="14" t="s">
        <v>31</v>
      </c>
      <c r="AX724" s="14" t="s">
        <v>83</v>
      </c>
      <c r="AY724" s="274" t="s">
        <v>162</v>
      </c>
    </row>
    <row r="725" s="2" customFormat="1" ht="24.15" customHeight="1">
      <c r="A725" s="39"/>
      <c r="B725" s="40"/>
      <c r="C725" s="238" t="s">
        <v>1206</v>
      </c>
      <c r="D725" s="238" t="s">
        <v>164</v>
      </c>
      <c r="E725" s="239" t="s">
        <v>1207</v>
      </c>
      <c r="F725" s="240" t="s">
        <v>1208</v>
      </c>
      <c r="G725" s="241" t="s">
        <v>183</v>
      </c>
      <c r="H725" s="242">
        <v>0.060999999999999999</v>
      </c>
      <c r="I725" s="243"/>
      <c r="J725" s="244">
        <f>ROUND(I725*H725,2)</f>
        <v>0</v>
      </c>
      <c r="K725" s="245"/>
      <c r="L725" s="45"/>
      <c r="M725" s="246" t="s">
        <v>1</v>
      </c>
      <c r="N725" s="247" t="s">
        <v>42</v>
      </c>
      <c r="O725" s="98"/>
      <c r="P725" s="248">
        <f>O725*H725</f>
        <v>0</v>
      </c>
      <c r="Q725" s="248">
        <v>0</v>
      </c>
      <c r="R725" s="248">
        <f>Q725*H725</f>
        <v>0</v>
      </c>
      <c r="S725" s="248">
        <v>0</v>
      </c>
      <c r="T725" s="24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50" t="s">
        <v>249</v>
      </c>
      <c r="AT725" s="250" t="s">
        <v>164</v>
      </c>
      <c r="AU725" s="250" t="s">
        <v>88</v>
      </c>
      <c r="AY725" s="18" t="s">
        <v>162</v>
      </c>
      <c r="BE725" s="251">
        <f>IF(N725="základná",J725,0)</f>
        <v>0</v>
      </c>
      <c r="BF725" s="251">
        <f>IF(N725="znížená",J725,0)</f>
        <v>0</v>
      </c>
      <c r="BG725" s="251">
        <f>IF(N725="zákl. prenesená",J725,0)</f>
        <v>0</v>
      </c>
      <c r="BH725" s="251">
        <f>IF(N725="zníž. prenesená",J725,0)</f>
        <v>0</v>
      </c>
      <c r="BI725" s="251">
        <f>IF(N725="nulová",J725,0)</f>
        <v>0</v>
      </c>
      <c r="BJ725" s="18" t="s">
        <v>88</v>
      </c>
      <c r="BK725" s="251">
        <f>ROUND(I725*H725,2)</f>
        <v>0</v>
      </c>
      <c r="BL725" s="18" t="s">
        <v>249</v>
      </c>
      <c r="BM725" s="250" t="s">
        <v>1209</v>
      </c>
    </row>
    <row r="726" s="12" customFormat="1" ht="22.8" customHeight="1">
      <c r="A726" s="12"/>
      <c r="B726" s="222"/>
      <c r="C726" s="223"/>
      <c r="D726" s="224" t="s">
        <v>75</v>
      </c>
      <c r="E726" s="236" t="s">
        <v>1210</v>
      </c>
      <c r="F726" s="236" t="s">
        <v>1211</v>
      </c>
      <c r="G726" s="223"/>
      <c r="H726" s="223"/>
      <c r="I726" s="226"/>
      <c r="J726" s="237">
        <f>BK726</f>
        <v>0</v>
      </c>
      <c r="K726" s="223"/>
      <c r="L726" s="228"/>
      <c r="M726" s="229"/>
      <c r="N726" s="230"/>
      <c r="O726" s="230"/>
      <c r="P726" s="231">
        <f>SUM(P727:P731)</f>
        <v>0</v>
      </c>
      <c r="Q726" s="230"/>
      <c r="R726" s="231">
        <f>SUM(R727:R731)</f>
        <v>0.0109</v>
      </c>
      <c r="S726" s="230"/>
      <c r="T726" s="232">
        <f>SUM(T727:T731)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33" t="s">
        <v>88</v>
      </c>
      <c r="AT726" s="234" t="s">
        <v>75</v>
      </c>
      <c r="AU726" s="234" t="s">
        <v>83</v>
      </c>
      <c r="AY726" s="233" t="s">
        <v>162</v>
      </c>
      <c r="BK726" s="235">
        <f>SUM(BK727:BK731)</f>
        <v>0</v>
      </c>
    </row>
    <row r="727" s="2" customFormat="1" ht="37.8" customHeight="1">
      <c r="A727" s="39"/>
      <c r="B727" s="40"/>
      <c r="C727" s="238" t="s">
        <v>1212</v>
      </c>
      <c r="D727" s="238" t="s">
        <v>164</v>
      </c>
      <c r="E727" s="239" t="s">
        <v>1213</v>
      </c>
      <c r="F727" s="240" t="s">
        <v>1214</v>
      </c>
      <c r="G727" s="241" t="s">
        <v>248</v>
      </c>
      <c r="H727" s="242">
        <v>2</v>
      </c>
      <c r="I727" s="243"/>
      <c r="J727" s="244">
        <f>ROUND(I727*H727,2)</f>
        <v>0</v>
      </c>
      <c r="K727" s="245"/>
      <c r="L727" s="45"/>
      <c r="M727" s="246" t="s">
        <v>1</v>
      </c>
      <c r="N727" s="247" t="s">
        <v>42</v>
      </c>
      <c r="O727" s="98"/>
      <c r="P727" s="248">
        <f>O727*H727</f>
        <v>0</v>
      </c>
      <c r="Q727" s="248">
        <v>0.00545</v>
      </c>
      <c r="R727" s="248">
        <f>Q727*H727</f>
        <v>0.0109</v>
      </c>
      <c r="S727" s="248">
        <v>0</v>
      </c>
      <c r="T727" s="24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50" t="s">
        <v>249</v>
      </c>
      <c r="AT727" s="250" t="s">
        <v>164</v>
      </c>
      <c r="AU727" s="250" t="s">
        <v>88</v>
      </c>
      <c r="AY727" s="18" t="s">
        <v>162</v>
      </c>
      <c r="BE727" s="251">
        <f>IF(N727="základná",J727,0)</f>
        <v>0</v>
      </c>
      <c r="BF727" s="251">
        <f>IF(N727="znížená",J727,0)</f>
        <v>0</v>
      </c>
      <c r="BG727" s="251">
        <f>IF(N727="zákl. prenesená",J727,0)</f>
        <v>0</v>
      </c>
      <c r="BH727" s="251">
        <f>IF(N727="zníž. prenesená",J727,0)</f>
        <v>0</v>
      </c>
      <c r="BI727" s="251">
        <f>IF(N727="nulová",J727,0)</f>
        <v>0</v>
      </c>
      <c r="BJ727" s="18" t="s">
        <v>88</v>
      </c>
      <c r="BK727" s="251">
        <f>ROUND(I727*H727,2)</f>
        <v>0</v>
      </c>
      <c r="BL727" s="18" t="s">
        <v>249</v>
      </c>
      <c r="BM727" s="250" t="s">
        <v>1215</v>
      </c>
    </row>
    <row r="728" s="13" customFormat="1">
      <c r="A728" s="13"/>
      <c r="B728" s="252"/>
      <c r="C728" s="253"/>
      <c r="D728" s="254" t="s">
        <v>170</v>
      </c>
      <c r="E728" s="255" t="s">
        <v>1</v>
      </c>
      <c r="F728" s="256" t="s">
        <v>668</v>
      </c>
      <c r="G728" s="253"/>
      <c r="H728" s="257">
        <v>1.97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3" t="s">
        <v>170</v>
      </c>
      <c r="AU728" s="263" t="s">
        <v>88</v>
      </c>
      <c r="AV728" s="13" t="s">
        <v>88</v>
      </c>
      <c r="AW728" s="13" t="s">
        <v>31</v>
      </c>
      <c r="AX728" s="13" t="s">
        <v>76</v>
      </c>
      <c r="AY728" s="263" t="s">
        <v>162</v>
      </c>
    </row>
    <row r="729" s="13" customFormat="1">
      <c r="A729" s="13"/>
      <c r="B729" s="252"/>
      <c r="C729" s="253"/>
      <c r="D729" s="254" t="s">
        <v>170</v>
      </c>
      <c r="E729" s="255" t="s">
        <v>1</v>
      </c>
      <c r="F729" s="256" t="s">
        <v>669</v>
      </c>
      <c r="G729" s="253"/>
      <c r="H729" s="257">
        <v>0.029999999999999999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3" t="s">
        <v>170</v>
      </c>
      <c r="AU729" s="263" t="s">
        <v>88</v>
      </c>
      <c r="AV729" s="13" t="s">
        <v>88</v>
      </c>
      <c r="AW729" s="13" t="s">
        <v>31</v>
      </c>
      <c r="AX729" s="13" t="s">
        <v>76</v>
      </c>
      <c r="AY729" s="263" t="s">
        <v>162</v>
      </c>
    </row>
    <row r="730" s="14" customFormat="1">
      <c r="A730" s="14"/>
      <c r="B730" s="264"/>
      <c r="C730" s="265"/>
      <c r="D730" s="254" t="s">
        <v>170</v>
      </c>
      <c r="E730" s="266" t="s">
        <v>1</v>
      </c>
      <c r="F730" s="267" t="s">
        <v>670</v>
      </c>
      <c r="G730" s="265"/>
      <c r="H730" s="268">
        <v>2</v>
      </c>
      <c r="I730" s="269"/>
      <c r="J730" s="265"/>
      <c r="K730" s="265"/>
      <c r="L730" s="270"/>
      <c r="M730" s="271"/>
      <c r="N730" s="272"/>
      <c r="O730" s="272"/>
      <c r="P730" s="272"/>
      <c r="Q730" s="272"/>
      <c r="R730" s="272"/>
      <c r="S730" s="272"/>
      <c r="T730" s="27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4" t="s">
        <v>170</v>
      </c>
      <c r="AU730" s="274" t="s">
        <v>88</v>
      </c>
      <c r="AV730" s="14" t="s">
        <v>168</v>
      </c>
      <c r="AW730" s="14" t="s">
        <v>31</v>
      </c>
      <c r="AX730" s="14" t="s">
        <v>83</v>
      </c>
      <c r="AY730" s="274" t="s">
        <v>162</v>
      </c>
    </row>
    <row r="731" s="2" customFormat="1" ht="24.15" customHeight="1">
      <c r="A731" s="39"/>
      <c r="B731" s="40"/>
      <c r="C731" s="238" t="s">
        <v>1216</v>
      </c>
      <c r="D731" s="238" t="s">
        <v>164</v>
      </c>
      <c r="E731" s="239" t="s">
        <v>1217</v>
      </c>
      <c r="F731" s="240" t="s">
        <v>1218</v>
      </c>
      <c r="G731" s="241" t="s">
        <v>183</v>
      </c>
      <c r="H731" s="242">
        <v>0.010999999999999999</v>
      </c>
      <c r="I731" s="243"/>
      <c r="J731" s="244">
        <f>ROUND(I731*H731,2)</f>
        <v>0</v>
      </c>
      <c r="K731" s="245"/>
      <c r="L731" s="45"/>
      <c r="M731" s="246" t="s">
        <v>1</v>
      </c>
      <c r="N731" s="247" t="s">
        <v>42</v>
      </c>
      <c r="O731" s="98"/>
      <c r="P731" s="248">
        <f>O731*H731</f>
        <v>0</v>
      </c>
      <c r="Q731" s="248">
        <v>0</v>
      </c>
      <c r="R731" s="248">
        <f>Q731*H731</f>
        <v>0</v>
      </c>
      <c r="S731" s="248">
        <v>0</v>
      </c>
      <c r="T731" s="24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50" t="s">
        <v>249</v>
      </c>
      <c r="AT731" s="250" t="s">
        <v>164</v>
      </c>
      <c r="AU731" s="250" t="s">
        <v>88</v>
      </c>
      <c r="AY731" s="18" t="s">
        <v>162</v>
      </c>
      <c r="BE731" s="251">
        <f>IF(N731="základná",J731,0)</f>
        <v>0</v>
      </c>
      <c r="BF731" s="251">
        <f>IF(N731="znížená",J731,0)</f>
        <v>0</v>
      </c>
      <c r="BG731" s="251">
        <f>IF(N731="zákl. prenesená",J731,0)</f>
        <v>0</v>
      </c>
      <c r="BH731" s="251">
        <f>IF(N731="zníž. prenesená",J731,0)</f>
        <v>0</v>
      </c>
      <c r="BI731" s="251">
        <f>IF(N731="nulová",J731,0)</f>
        <v>0</v>
      </c>
      <c r="BJ731" s="18" t="s">
        <v>88</v>
      </c>
      <c r="BK731" s="251">
        <f>ROUND(I731*H731,2)</f>
        <v>0</v>
      </c>
      <c r="BL731" s="18" t="s">
        <v>249</v>
      </c>
      <c r="BM731" s="250" t="s">
        <v>1219</v>
      </c>
    </row>
    <row r="732" s="12" customFormat="1" ht="22.8" customHeight="1">
      <c r="A732" s="12"/>
      <c r="B732" s="222"/>
      <c r="C732" s="223"/>
      <c r="D732" s="224" t="s">
        <v>75</v>
      </c>
      <c r="E732" s="236" t="s">
        <v>1220</v>
      </c>
      <c r="F732" s="236" t="s">
        <v>1221</v>
      </c>
      <c r="G732" s="223"/>
      <c r="H732" s="223"/>
      <c r="I732" s="226"/>
      <c r="J732" s="237">
        <f>BK732</f>
        <v>0</v>
      </c>
      <c r="K732" s="223"/>
      <c r="L732" s="228"/>
      <c r="M732" s="229"/>
      <c r="N732" s="230"/>
      <c r="O732" s="230"/>
      <c r="P732" s="231">
        <f>SUM(P733:P744)</f>
        <v>0</v>
      </c>
      <c r="Q732" s="230"/>
      <c r="R732" s="231">
        <f>SUM(R733:R744)</f>
        <v>0.91432000000000002</v>
      </c>
      <c r="S732" s="230"/>
      <c r="T732" s="232">
        <f>SUM(T733:T744)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33" t="s">
        <v>88</v>
      </c>
      <c r="AT732" s="234" t="s">
        <v>75</v>
      </c>
      <c r="AU732" s="234" t="s">
        <v>83</v>
      </c>
      <c r="AY732" s="233" t="s">
        <v>162</v>
      </c>
      <c r="BK732" s="235">
        <f>SUM(BK733:BK744)</f>
        <v>0</v>
      </c>
    </row>
    <row r="733" s="2" customFormat="1" ht="24.15" customHeight="1">
      <c r="A733" s="39"/>
      <c r="B733" s="40"/>
      <c r="C733" s="238" t="s">
        <v>1222</v>
      </c>
      <c r="D733" s="238" t="s">
        <v>164</v>
      </c>
      <c r="E733" s="239" t="s">
        <v>1223</v>
      </c>
      <c r="F733" s="240" t="s">
        <v>1224</v>
      </c>
      <c r="G733" s="241" t="s">
        <v>248</v>
      </c>
      <c r="H733" s="242">
        <v>37</v>
      </c>
      <c r="I733" s="243"/>
      <c r="J733" s="244">
        <f>ROUND(I733*H733,2)</f>
        <v>0</v>
      </c>
      <c r="K733" s="245"/>
      <c r="L733" s="45"/>
      <c r="M733" s="246" t="s">
        <v>1</v>
      </c>
      <c r="N733" s="247" t="s">
        <v>42</v>
      </c>
      <c r="O733" s="98"/>
      <c r="P733" s="248">
        <f>O733*H733</f>
        <v>0</v>
      </c>
      <c r="Q733" s="248">
        <v>0.0028600000000000001</v>
      </c>
      <c r="R733" s="248">
        <f>Q733*H733</f>
        <v>0.10582000000000001</v>
      </c>
      <c r="S733" s="248">
        <v>0</v>
      </c>
      <c r="T733" s="24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50" t="s">
        <v>249</v>
      </c>
      <c r="AT733" s="250" t="s">
        <v>164</v>
      </c>
      <c r="AU733" s="250" t="s">
        <v>88</v>
      </c>
      <c r="AY733" s="18" t="s">
        <v>162</v>
      </c>
      <c r="BE733" s="251">
        <f>IF(N733="základná",J733,0)</f>
        <v>0</v>
      </c>
      <c r="BF733" s="251">
        <f>IF(N733="znížená",J733,0)</f>
        <v>0</v>
      </c>
      <c r="BG733" s="251">
        <f>IF(N733="zákl. prenesená",J733,0)</f>
        <v>0</v>
      </c>
      <c r="BH733" s="251">
        <f>IF(N733="zníž. prenesená",J733,0)</f>
        <v>0</v>
      </c>
      <c r="BI733" s="251">
        <f>IF(N733="nulová",J733,0)</f>
        <v>0</v>
      </c>
      <c r="BJ733" s="18" t="s">
        <v>88</v>
      </c>
      <c r="BK733" s="251">
        <f>ROUND(I733*H733,2)</f>
        <v>0</v>
      </c>
      <c r="BL733" s="18" t="s">
        <v>249</v>
      </c>
      <c r="BM733" s="250" t="s">
        <v>1225</v>
      </c>
    </row>
    <row r="734" s="13" customFormat="1">
      <c r="A734" s="13"/>
      <c r="B734" s="252"/>
      <c r="C734" s="253"/>
      <c r="D734" s="254" t="s">
        <v>170</v>
      </c>
      <c r="E734" s="255" t="s">
        <v>1</v>
      </c>
      <c r="F734" s="256" t="s">
        <v>1226</v>
      </c>
      <c r="G734" s="253"/>
      <c r="H734" s="257">
        <v>3.3599999999999999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3" t="s">
        <v>170</v>
      </c>
      <c r="AU734" s="263" t="s">
        <v>88</v>
      </c>
      <c r="AV734" s="13" t="s">
        <v>88</v>
      </c>
      <c r="AW734" s="13" t="s">
        <v>31</v>
      </c>
      <c r="AX734" s="13" t="s">
        <v>76</v>
      </c>
      <c r="AY734" s="263" t="s">
        <v>162</v>
      </c>
    </row>
    <row r="735" s="13" customFormat="1">
      <c r="A735" s="13"/>
      <c r="B735" s="252"/>
      <c r="C735" s="253"/>
      <c r="D735" s="254" t="s">
        <v>170</v>
      </c>
      <c r="E735" s="255" t="s">
        <v>1</v>
      </c>
      <c r="F735" s="256" t="s">
        <v>1227</v>
      </c>
      <c r="G735" s="253"/>
      <c r="H735" s="257">
        <v>20.417999999999999</v>
      </c>
      <c r="I735" s="258"/>
      <c r="J735" s="253"/>
      <c r="K735" s="253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170</v>
      </c>
      <c r="AU735" s="263" t="s">
        <v>88</v>
      </c>
      <c r="AV735" s="13" t="s">
        <v>88</v>
      </c>
      <c r="AW735" s="13" t="s">
        <v>31</v>
      </c>
      <c r="AX735" s="13" t="s">
        <v>76</v>
      </c>
      <c r="AY735" s="263" t="s">
        <v>162</v>
      </c>
    </row>
    <row r="736" s="13" customFormat="1">
      <c r="A736" s="13"/>
      <c r="B736" s="252"/>
      <c r="C736" s="253"/>
      <c r="D736" s="254" t="s">
        <v>170</v>
      </c>
      <c r="E736" s="255" t="s">
        <v>1</v>
      </c>
      <c r="F736" s="256" t="s">
        <v>1228</v>
      </c>
      <c r="G736" s="253"/>
      <c r="H736" s="257">
        <v>12.768000000000001</v>
      </c>
      <c r="I736" s="258"/>
      <c r="J736" s="253"/>
      <c r="K736" s="253"/>
      <c r="L736" s="259"/>
      <c r="M736" s="260"/>
      <c r="N736" s="261"/>
      <c r="O736" s="261"/>
      <c r="P736" s="261"/>
      <c r="Q736" s="261"/>
      <c r="R736" s="261"/>
      <c r="S736" s="261"/>
      <c r="T736" s="26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3" t="s">
        <v>170</v>
      </c>
      <c r="AU736" s="263" t="s">
        <v>88</v>
      </c>
      <c r="AV736" s="13" t="s">
        <v>88</v>
      </c>
      <c r="AW736" s="13" t="s">
        <v>31</v>
      </c>
      <c r="AX736" s="13" t="s">
        <v>76</v>
      </c>
      <c r="AY736" s="263" t="s">
        <v>162</v>
      </c>
    </row>
    <row r="737" s="15" customFormat="1">
      <c r="A737" s="15"/>
      <c r="B737" s="275"/>
      <c r="C737" s="276"/>
      <c r="D737" s="254" t="s">
        <v>170</v>
      </c>
      <c r="E737" s="277" t="s">
        <v>1</v>
      </c>
      <c r="F737" s="278" t="s">
        <v>218</v>
      </c>
      <c r="G737" s="276"/>
      <c r="H737" s="279">
        <v>36.545999999999999</v>
      </c>
      <c r="I737" s="280"/>
      <c r="J737" s="276"/>
      <c r="K737" s="276"/>
      <c r="L737" s="281"/>
      <c r="M737" s="282"/>
      <c r="N737" s="283"/>
      <c r="O737" s="283"/>
      <c r="P737" s="283"/>
      <c r="Q737" s="283"/>
      <c r="R737" s="283"/>
      <c r="S737" s="283"/>
      <c r="T737" s="28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5" t="s">
        <v>170</v>
      </c>
      <c r="AU737" s="285" t="s">
        <v>88</v>
      </c>
      <c r="AV737" s="15" t="s">
        <v>177</v>
      </c>
      <c r="AW737" s="15" t="s">
        <v>31</v>
      </c>
      <c r="AX737" s="15" t="s">
        <v>76</v>
      </c>
      <c r="AY737" s="285" t="s">
        <v>162</v>
      </c>
    </row>
    <row r="738" s="13" customFormat="1">
      <c r="A738" s="13"/>
      <c r="B738" s="252"/>
      <c r="C738" s="253"/>
      <c r="D738" s="254" t="s">
        <v>170</v>
      </c>
      <c r="E738" s="255" t="s">
        <v>1</v>
      </c>
      <c r="F738" s="256" t="s">
        <v>1229</v>
      </c>
      <c r="G738" s="253"/>
      <c r="H738" s="257">
        <v>0.45400000000000001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3" t="s">
        <v>170</v>
      </c>
      <c r="AU738" s="263" t="s">
        <v>88</v>
      </c>
      <c r="AV738" s="13" t="s">
        <v>88</v>
      </c>
      <c r="AW738" s="13" t="s">
        <v>31</v>
      </c>
      <c r="AX738" s="13" t="s">
        <v>76</v>
      </c>
      <c r="AY738" s="263" t="s">
        <v>162</v>
      </c>
    </row>
    <row r="739" s="14" customFormat="1">
      <c r="A739" s="14"/>
      <c r="B739" s="264"/>
      <c r="C739" s="265"/>
      <c r="D739" s="254" t="s">
        <v>170</v>
      </c>
      <c r="E739" s="266" t="s">
        <v>1</v>
      </c>
      <c r="F739" s="267" t="s">
        <v>173</v>
      </c>
      <c r="G739" s="265"/>
      <c r="H739" s="268">
        <v>37</v>
      </c>
      <c r="I739" s="269"/>
      <c r="J739" s="265"/>
      <c r="K739" s="265"/>
      <c r="L739" s="270"/>
      <c r="M739" s="271"/>
      <c r="N739" s="272"/>
      <c r="O739" s="272"/>
      <c r="P739" s="272"/>
      <c r="Q739" s="272"/>
      <c r="R739" s="272"/>
      <c r="S739" s="272"/>
      <c r="T739" s="27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4" t="s">
        <v>170</v>
      </c>
      <c r="AU739" s="274" t="s">
        <v>88</v>
      </c>
      <c r="AV739" s="14" t="s">
        <v>168</v>
      </c>
      <c r="AW739" s="14" t="s">
        <v>31</v>
      </c>
      <c r="AX739" s="14" t="s">
        <v>83</v>
      </c>
      <c r="AY739" s="274" t="s">
        <v>162</v>
      </c>
    </row>
    <row r="740" s="2" customFormat="1" ht="21.75" customHeight="1">
      <c r="A740" s="39"/>
      <c r="B740" s="40"/>
      <c r="C740" s="291" t="s">
        <v>1230</v>
      </c>
      <c r="D740" s="291" t="s">
        <v>534</v>
      </c>
      <c r="E740" s="292" t="s">
        <v>1231</v>
      </c>
      <c r="F740" s="293" t="s">
        <v>1232</v>
      </c>
      <c r="G740" s="294" t="s">
        <v>248</v>
      </c>
      <c r="H740" s="295">
        <v>38.5</v>
      </c>
      <c r="I740" s="296"/>
      <c r="J740" s="297">
        <f>ROUND(I740*H740,2)</f>
        <v>0</v>
      </c>
      <c r="K740" s="298"/>
      <c r="L740" s="299"/>
      <c r="M740" s="300" t="s">
        <v>1</v>
      </c>
      <c r="N740" s="301" t="s">
        <v>42</v>
      </c>
      <c r="O740" s="98"/>
      <c r="P740" s="248">
        <f>O740*H740</f>
        <v>0</v>
      </c>
      <c r="Q740" s="248">
        <v>0.021000000000000001</v>
      </c>
      <c r="R740" s="248">
        <f>Q740*H740</f>
        <v>0.8085</v>
      </c>
      <c r="S740" s="248">
        <v>0</v>
      </c>
      <c r="T740" s="24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50" t="s">
        <v>497</v>
      </c>
      <c r="AT740" s="250" t="s">
        <v>534</v>
      </c>
      <c r="AU740" s="250" t="s">
        <v>88</v>
      </c>
      <c r="AY740" s="18" t="s">
        <v>162</v>
      </c>
      <c r="BE740" s="251">
        <f>IF(N740="základná",J740,0)</f>
        <v>0</v>
      </c>
      <c r="BF740" s="251">
        <f>IF(N740="znížená",J740,0)</f>
        <v>0</v>
      </c>
      <c r="BG740" s="251">
        <f>IF(N740="zákl. prenesená",J740,0)</f>
        <v>0</v>
      </c>
      <c r="BH740" s="251">
        <f>IF(N740="zníž. prenesená",J740,0)</f>
        <v>0</v>
      </c>
      <c r="BI740" s="251">
        <f>IF(N740="nulová",J740,0)</f>
        <v>0</v>
      </c>
      <c r="BJ740" s="18" t="s">
        <v>88</v>
      </c>
      <c r="BK740" s="251">
        <f>ROUND(I740*H740,2)</f>
        <v>0</v>
      </c>
      <c r="BL740" s="18" t="s">
        <v>249</v>
      </c>
      <c r="BM740" s="250" t="s">
        <v>1233</v>
      </c>
    </row>
    <row r="741" s="13" customFormat="1">
      <c r="A741" s="13"/>
      <c r="B741" s="252"/>
      <c r="C741" s="253"/>
      <c r="D741" s="254" t="s">
        <v>170</v>
      </c>
      <c r="E741" s="255" t="s">
        <v>1</v>
      </c>
      <c r="F741" s="256" t="s">
        <v>1234</v>
      </c>
      <c r="G741" s="253"/>
      <c r="H741" s="257">
        <v>38.479999999999997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3" t="s">
        <v>170</v>
      </c>
      <c r="AU741" s="263" t="s">
        <v>88</v>
      </c>
      <c r="AV741" s="13" t="s">
        <v>88</v>
      </c>
      <c r="AW741" s="13" t="s">
        <v>31</v>
      </c>
      <c r="AX741" s="13" t="s">
        <v>76</v>
      </c>
      <c r="AY741" s="263" t="s">
        <v>162</v>
      </c>
    </row>
    <row r="742" s="13" customFormat="1">
      <c r="A742" s="13"/>
      <c r="B742" s="252"/>
      <c r="C742" s="253"/>
      <c r="D742" s="254" t="s">
        <v>170</v>
      </c>
      <c r="E742" s="255" t="s">
        <v>1</v>
      </c>
      <c r="F742" s="256" t="s">
        <v>800</v>
      </c>
      <c r="G742" s="253"/>
      <c r="H742" s="257">
        <v>0.02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3" t="s">
        <v>170</v>
      </c>
      <c r="AU742" s="263" t="s">
        <v>88</v>
      </c>
      <c r="AV742" s="13" t="s">
        <v>88</v>
      </c>
      <c r="AW742" s="13" t="s">
        <v>31</v>
      </c>
      <c r="AX742" s="13" t="s">
        <v>76</v>
      </c>
      <c r="AY742" s="263" t="s">
        <v>162</v>
      </c>
    </row>
    <row r="743" s="14" customFormat="1">
      <c r="A743" s="14"/>
      <c r="B743" s="264"/>
      <c r="C743" s="265"/>
      <c r="D743" s="254" t="s">
        <v>170</v>
      </c>
      <c r="E743" s="266" t="s">
        <v>1</v>
      </c>
      <c r="F743" s="267" t="s">
        <v>173</v>
      </c>
      <c r="G743" s="265"/>
      <c r="H743" s="268">
        <v>38.5</v>
      </c>
      <c r="I743" s="269"/>
      <c r="J743" s="265"/>
      <c r="K743" s="265"/>
      <c r="L743" s="270"/>
      <c r="M743" s="271"/>
      <c r="N743" s="272"/>
      <c r="O743" s="272"/>
      <c r="P743" s="272"/>
      <c r="Q743" s="272"/>
      <c r="R743" s="272"/>
      <c r="S743" s="272"/>
      <c r="T743" s="27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4" t="s">
        <v>170</v>
      </c>
      <c r="AU743" s="274" t="s">
        <v>88</v>
      </c>
      <c r="AV743" s="14" t="s">
        <v>168</v>
      </c>
      <c r="AW743" s="14" t="s">
        <v>31</v>
      </c>
      <c r="AX743" s="14" t="s">
        <v>83</v>
      </c>
      <c r="AY743" s="274" t="s">
        <v>162</v>
      </c>
    </row>
    <row r="744" s="2" customFormat="1" ht="24.15" customHeight="1">
      <c r="A744" s="39"/>
      <c r="B744" s="40"/>
      <c r="C744" s="238" t="s">
        <v>1235</v>
      </c>
      <c r="D744" s="238" t="s">
        <v>164</v>
      </c>
      <c r="E744" s="239" t="s">
        <v>1236</v>
      </c>
      <c r="F744" s="240" t="s">
        <v>1237</v>
      </c>
      <c r="G744" s="241" t="s">
        <v>183</v>
      </c>
      <c r="H744" s="242">
        <v>0.91400000000000003</v>
      </c>
      <c r="I744" s="243"/>
      <c r="J744" s="244">
        <f>ROUND(I744*H744,2)</f>
        <v>0</v>
      </c>
      <c r="K744" s="245"/>
      <c r="L744" s="45"/>
      <c r="M744" s="246" t="s">
        <v>1</v>
      </c>
      <c r="N744" s="247" t="s">
        <v>42</v>
      </c>
      <c r="O744" s="98"/>
      <c r="P744" s="248">
        <f>O744*H744</f>
        <v>0</v>
      </c>
      <c r="Q744" s="248">
        <v>0</v>
      </c>
      <c r="R744" s="248">
        <f>Q744*H744</f>
        <v>0</v>
      </c>
      <c r="S744" s="248">
        <v>0</v>
      </c>
      <c r="T744" s="249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50" t="s">
        <v>249</v>
      </c>
      <c r="AT744" s="250" t="s">
        <v>164</v>
      </c>
      <c r="AU744" s="250" t="s">
        <v>88</v>
      </c>
      <c r="AY744" s="18" t="s">
        <v>162</v>
      </c>
      <c r="BE744" s="251">
        <f>IF(N744="základná",J744,0)</f>
        <v>0</v>
      </c>
      <c r="BF744" s="251">
        <f>IF(N744="znížená",J744,0)</f>
        <v>0</v>
      </c>
      <c r="BG744" s="251">
        <f>IF(N744="zákl. prenesená",J744,0)</f>
        <v>0</v>
      </c>
      <c r="BH744" s="251">
        <f>IF(N744="zníž. prenesená",J744,0)</f>
        <v>0</v>
      </c>
      <c r="BI744" s="251">
        <f>IF(N744="nulová",J744,0)</f>
        <v>0</v>
      </c>
      <c r="BJ744" s="18" t="s">
        <v>88</v>
      </c>
      <c r="BK744" s="251">
        <f>ROUND(I744*H744,2)</f>
        <v>0</v>
      </c>
      <c r="BL744" s="18" t="s">
        <v>249</v>
      </c>
      <c r="BM744" s="250" t="s">
        <v>1238</v>
      </c>
    </row>
    <row r="745" s="12" customFormat="1" ht="22.8" customHeight="1">
      <c r="A745" s="12"/>
      <c r="B745" s="222"/>
      <c r="C745" s="223"/>
      <c r="D745" s="224" t="s">
        <v>75</v>
      </c>
      <c r="E745" s="236" t="s">
        <v>1239</v>
      </c>
      <c r="F745" s="236" t="s">
        <v>1240</v>
      </c>
      <c r="G745" s="223"/>
      <c r="H745" s="223"/>
      <c r="I745" s="226"/>
      <c r="J745" s="237">
        <f>BK745</f>
        <v>0</v>
      </c>
      <c r="K745" s="223"/>
      <c r="L745" s="228"/>
      <c r="M745" s="229"/>
      <c r="N745" s="230"/>
      <c r="O745" s="230"/>
      <c r="P745" s="231">
        <f>SUM(P746:P773)</f>
        <v>0</v>
      </c>
      <c r="Q745" s="230"/>
      <c r="R745" s="231">
        <f>SUM(R746:R773)</f>
        <v>0.14744100000000002</v>
      </c>
      <c r="S745" s="230"/>
      <c r="T745" s="232">
        <f>SUM(T746:T773)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33" t="s">
        <v>88</v>
      </c>
      <c r="AT745" s="234" t="s">
        <v>75</v>
      </c>
      <c r="AU745" s="234" t="s">
        <v>83</v>
      </c>
      <c r="AY745" s="233" t="s">
        <v>162</v>
      </c>
      <c r="BK745" s="235">
        <f>SUM(BK746:BK773)</f>
        <v>0</v>
      </c>
    </row>
    <row r="746" s="2" customFormat="1" ht="24.15" customHeight="1">
      <c r="A746" s="39"/>
      <c r="B746" s="40"/>
      <c r="C746" s="238" t="s">
        <v>1241</v>
      </c>
      <c r="D746" s="238" t="s">
        <v>164</v>
      </c>
      <c r="E746" s="239" t="s">
        <v>1242</v>
      </c>
      <c r="F746" s="240" t="s">
        <v>1243</v>
      </c>
      <c r="G746" s="241" t="s">
        <v>248</v>
      </c>
      <c r="H746" s="242">
        <v>66.5</v>
      </c>
      <c r="I746" s="243"/>
      <c r="J746" s="244">
        <f>ROUND(I746*H746,2)</f>
        <v>0</v>
      </c>
      <c r="K746" s="245"/>
      <c r="L746" s="45"/>
      <c r="M746" s="246" t="s">
        <v>1</v>
      </c>
      <c r="N746" s="247" t="s">
        <v>42</v>
      </c>
      <c r="O746" s="98"/>
      <c r="P746" s="248">
        <f>O746*H746</f>
        <v>0</v>
      </c>
      <c r="Q746" s="248">
        <v>0.00011</v>
      </c>
      <c r="R746" s="248">
        <f>Q746*H746</f>
        <v>0.0073150000000000003</v>
      </c>
      <c r="S746" s="248">
        <v>0</v>
      </c>
      <c r="T746" s="24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50" t="s">
        <v>249</v>
      </c>
      <c r="AT746" s="250" t="s">
        <v>164</v>
      </c>
      <c r="AU746" s="250" t="s">
        <v>88</v>
      </c>
      <c r="AY746" s="18" t="s">
        <v>162</v>
      </c>
      <c r="BE746" s="251">
        <f>IF(N746="základná",J746,0)</f>
        <v>0</v>
      </c>
      <c r="BF746" s="251">
        <f>IF(N746="znížená",J746,0)</f>
        <v>0</v>
      </c>
      <c r="BG746" s="251">
        <f>IF(N746="zákl. prenesená",J746,0)</f>
        <v>0</v>
      </c>
      <c r="BH746" s="251">
        <f>IF(N746="zníž. prenesená",J746,0)</f>
        <v>0</v>
      </c>
      <c r="BI746" s="251">
        <f>IF(N746="nulová",J746,0)</f>
        <v>0</v>
      </c>
      <c r="BJ746" s="18" t="s">
        <v>88</v>
      </c>
      <c r="BK746" s="251">
        <f>ROUND(I746*H746,2)</f>
        <v>0</v>
      </c>
      <c r="BL746" s="18" t="s">
        <v>249</v>
      </c>
      <c r="BM746" s="250" t="s">
        <v>1244</v>
      </c>
    </row>
    <row r="747" s="16" customFormat="1">
      <c r="A747" s="16"/>
      <c r="B747" s="302"/>
      <c r="C747" s="303"/>
      <c r="D747" s="254" t="s">
        <v>170</v>
      </c>
      <c r="E747" s="304" t="s">
        <v>1</v>
      </c>
      <c r="F747" s="305" t="s">
        <v>883</v>
      </c>
      <c r="G747" s="303"/>
      <c r="H747" s="304" t="s">
        <v>1</v>
      </c>
      <c r="I747" s="306"/>
      <c r="J747" s="303"/>
      <c r="K747" s="303"/>
      <c r="L747" s="307"/>
      <c r="M747" s="308"/>
      <c r="N747" s="309"/>
      <c r="O747" s="309"/>
      <c r="P747" s="309"/>
      <c r="Q747" s="309"/>
      <c r="R747" s="309"/>
      <c r="S747" s="309"/>
      <c r="T747" s="310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311" t="s">
        <v>170</v>
      </c>
      <c r="AU747" s="311" t="s">
        <v>88</v>
      </c>
      <c r="AV747" s="16" t="s">
        <v>83</v>
      </c>
      <c r="AW747" s="16" t="s">
        <v>31</v>
      </c>
      <c r="AX747" s="16" t="s">
        <v>76</v>
      </c>
      <c r="AY747" s="311" t="s">
        <v>162</v>
      </c>
    </row>
    <row r="748" s="13" customFormat="1">
      <c r="A748" s="13"/>
      <c r="B748" s="252"/>
      <c r="C748" s="253"/>
      <c r="D748" s="254" t="s">
        <v>170</v>
      </c>
      <c r="E748" s="255" t="s">
        <v>1</v>
      </c>
      <c r="F748" s="256" t="s">
        <v>1245</v>
      </c>
      <c r="G748" s="253"/>
      <c r="H748" s="257">
        <v>9.1199999999999992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170</v>
      </c>
      <c r="AU748" s="263" t="s">
        <v>88</v>
      </c>
      <c r="AV748" s="13" t="s">
        <v>88</v>
      </c>
      <c r="AW748" s="13" t="s">
        <v>31</v>
      </c>
      <c r="AX748" s="13" t="s">
        <v>76</v>
      </c>
      <c r="AY748" s="263" t="s">
        <v>162</v>
      </c>
    </row>
    <row r="749" s="16" customFormat="1">
      <c r="A749" s="16"/>
      <c r="B749" s="302"/>
      <c r="C749" s="303"/>
      <c r="D749" s="254" t="s">
        <v>170</v>
      </c>
      <c r="E749" s="304" t="s">
        <v>1</v>
      </c>
      <c r="F749" s="305" t="s">
        <v>892</v>
      </c>
      <c r="G749" s="303"/>
      <c r="H749" s="304" t="s">
        <v>1</v>
      </c>
      <c r="I749" s="306"/>
      <c r="J749" s="303"/>
      <c r="K749" s="303"/>
      <c r="L749" s="307"/>
      <c r="M749" s="308"/>
      <c r="N749" s="309"/>
      <c r="O749" s="309"/>
      <c r="P749" s="309"/>
      <c r="Q749" s="309"/>
      <c r="R749" s="309"/>
      <c r="S749" s="309"/>
      <c r="T749" s="310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11" t="s">
        <v>170</v>
      </c>
      <c r="AU749" s="311" t="s">
        <v>88</v>
      </c>
      <c r="AV749" s="16" t="s">
        <v>83</v>
      </c>
      <c r="AW749" s="16" t="s">
        <v>31</v>
      </c>
      <c r="AX749" s="16" t="s">
        <v>76</v>
      </c>
      <c r="AY749" s="311" t="s">
        <v>162</v>
      </c>
    </row>
    <row r="750" s="13" customFormat="1">
      <c r="A750" s="13"/>
      <c r="B750" s="252"/>
      <c r="C750" s="253"/>
      <c r="D750" s="254" t="s">
        <v>170</v>
      </c>
      <c r="E750" s="255" t="s">
        <v>1</v>
      </c>
      <c r="F750" s="256" t="s">
        <v>1246</v>
      </c>
      <c r="G750" s="253"/>
      <c r="H750" s="257">
        <v>12.096</v>
      </c>
      <c r="I750" s="258"/>
      <c r="J750" s="253"/>
      <c r="K750" s="253"/>
      <c r="L750" s="259"/>
      <c r="M750" s="260"/>
      <c r="N750" s="261"/>
      <c r="O750" s="261"/>
      <c r="P750" s="261"/>
      <c r="Q750" s="261"/>
      <c r="R750" s="261"/>
      <c r="S750" s="261"/>
      <c r="T750" s="26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3" t="s">
        <v>170</v>
      </c>
      <c r="AU750" s="263" t="s">
        <v>88</v>
      </c>
      <c r="AV750" s="13" t="s">
        <v>88</v>
      </c>
      <c r="AW750" s="13" t="s">
        <v>31</v>
      </c>
      <c r="AX750" s="13" t="s">
        <v>76</v>
      </c>
      <c r="AY750" s="263" t="s">
        <v>162</v>
      </c>
    </row>
    <row r="751" s="15" customFormat="1">
      <c r="A751" s="15"/>
      <c r="B751" s="275"/>
      <c r="C751" s="276"/>
      <c r="D751" s="254" t="s">
        <v>170</v>
      </c>
      <c r="E751" s="277" t="s">
        <v>1</v>
      </c>
      <c r="F751" s="278" t="s">
        <v>1247</v>
      </c>
      <c r="G751" s="276"/>
      <c r="H751" s="279">
        <v>21.216000000000001</v>
      </c>
      <c r="I751" s="280"/>
      <c r="J751" s="276"/>
      <c r="K751" s="276"/>
      <c r="L751" s="281"/>
      <c r="M751" s="282"/>
      <c r="N751" s="283"/>
      <c r="O751" s="283"/>
      <c r="P751" s="283"/>
      <c r="Q751" s="283"/>
      <c r="R751" s="283"/>
      <c r="S751" s="283"/>
      <c r="T751" s="28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5" t="s">
        <v>170</v>
      </c>
      <c r="AU751" s="285" t="s">
        <v>88</v>
      </c>
      <c r="AV751" s="15" t="s">
        <v>177</v>
      </c>
      <c r="AW751" s="15" t="s">
        <v>31</v>
      </c>
      <c r="AX751" s="15" t="s">
        <v>76</v>
      </c>
      <c r="AY751" s="285" t="s">
        <v>162</v>
      </c>
    </row>
    <row r="752" s="13" customFormat="1">
      <c r="A752" s="13"/>
      <c r="B752" s="252"/>
      <c r="C752" s="253"/>
      <c r="D752" s="254" t="s">
        <v>170</v>
      </c>
      <c r="E752" s="255" t="s">
        <v>1</v>
      </c>
      <c r="F752" s="256" t="s">
        <v>1248</v>
      </c>
      <c r="G752" s="253"/>
      <c r="H752" s="257">
        <v>45.299999999999997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3" t="s">
        <v>170</v>
      </c>
      <c r="AU752" s="263" t="s">
        <v>88</v>
      </c>
      <c r="AV752" s="13" t="s">
        <v>88</v>
      </c>
      <c r="AW752" s="13" t="s">
        <v>31</v>
      </c>
      <c r="AX752" s="13" t="s">
        <v>76</v>
      </c>
      <c r="AY752" s="263" t="s">
        <v>162</v>
      </c>
    </row>
    <row r="753" s="13" customFormat="1">
      <c r="A753" s="13"/>
      <c r="B753" s="252"/>
      <c r="C753" s="253"/>
      <c r="D753" s="254" t="s">
        <v>170</v>
      </c>
      <c r="E753" s="255" t="s">
        <v>1</v>
      </c>
      <c r="F753" s="256" t="s">
        <v>1205</v>
      </c>
      <c r="G753" s="253"/>
      <c r="H753" s="257">
        <v>-0.016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3" t="s">
        <v>170</v>
      </c>
      <c r="AU753" s="263" t="s">
        <v>88</v>
      </c>
      <c r="AV753" s="13" t="s">
        <v>88</v>
      </c>
      <c r="AW753" s="13" t="s">
        <v>31</v>
      </c>
      <c r="AX753" s="13" t="s">
        <v>76</v>
      </c>
      <c r="AY753" s="263" t="s">
        <v>162</v>
      </c>
    </row>
    <row r="754" s="14" customFormat="1">
      <c r="A754" s="14"/>
      <c r="B754" s="264"/>
      <c r="C754" s="265"/>
      <c r="D754" s="254" t="s">
        <v>170</v>
      </c>
      <c r="E754" s="266" t="s">
        <v>1</v>
      </c>
      <c r="F754" s="267" t="s">
        <v>173</v>
      </c>
      <c r="G754" s="265"/>
      <c r="H754" s="268">
        <v>66.5</v>
      </c>
      <c r="I754" s="269"/>
      <c r="J754" s="265"/>
      <c r="K754" s="265"/>
      <c r="L754" s="270"/>
      <c r="M754" s="271"/>
      <c r="N754" s="272"/>
      <c r="O754" s="272"/>
      <c r="P754" s="272"/>
      <c r="Q754" s="272"/>
      <c r="R754" s="272"/>
      <c r="S754" s="272"/>
      <c r="T754" s="27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4" t="s">
        <v>170</v>
      </c>
      <c r="AU754" s="274" t="s">
        <v>88</v>
      </c>
      <c r="AV754" s="14" t="s">
        <v>168</v>
      </c>
      <c r="AW754" s="14" t="s">
        <v>31</v>
      </c>
      <c r="AX754" s="14" t="s">
        <v>83</v>
      </c>
      <c r="AY754" s="274" t="s">
        <v>162</v>
      </c>
    </row>
    <row r="755" s="2" customFormat="1" ht="33" customHeight="1">
      <c r="A755" s="39"/>
      <c r="B755" s="40"/>
      <c r="C755" s="238" t="s">
        <v>1249</v>
      </c>
      <c r="D755" s="238" t="s">
        <v>164</v>
      </c>
      <c r="E755" s="239" t="s">
        <v>1250</v>
      </c>
      <c r="F755" s="240" t="s">
        <v>1251</v>
      </c>
      <c r="G755" s="241" t="s">
        <v>248</v>
      </c>
      <c r="H755" s="242">
        <v>66.5</v>
      </c>
      <c r="I755" s="243"/>
      <c r="J755" s="244">
        <f>ROUND(I755*H755,2)</f>
        <v>0</v>
      </c>
      <c r="K755" s="245"/>
      <c r="L755" s="45"/>
      <c r="M755" s="246" t="s">
        <v>1</v>
      </c>
      <c r="N755" s="247" t="s">
        <v>42</v>
      </c>
      <c r="O755" s="98"/>
      <c r="P755" s="248">
        <f>O755*H755</f>
        <v>0</v>
      </c>
      <c r="Q755" s="248">
        <v>0.00022000000000000001</v>
      </c>
      <c r="R755" s="248">
        <f>Q755*H755</f>
        <v>0.014630000000000001</v>
      </c>
      <c r="S755" s="248">
        <v>0</v>
      </c>
      <c r="T755" s="24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0" t="s">
        <v>249</v>
      </c>
      <c r="AT755" s="250" t="s">
        <v>164</v>
      </c>
      <c r="AU755" s="250" t="s">
        <v>88</v>
      </c>
      <c r="AY755" s="18" t="s">
        <v>162</v>
      </c>
      <c r="BE755" s="251">
        <f>IF(N755="základná",J755,0)</f>
        <v>0</v>
      </c>
      <c r="BF755" s="251">
        <f>IF(N755="znížená",J755,0)</f>
        <v>0</v>
      </c>
      <c r="BG755" s="251">
        <f>IF(N755="zákl. prenesená",J755,0)</f>
        <v>0</v>
      </c>
      <c r="BH755" s="251">
        <f>IF(N755="zníž. prenesená",J755,0)</f>
        <v>0</v>
      </c>
      <c r="BI755" s="251">
        <f>IF(N755="nulová",J755,0)</f>
        <v>0</v>
      </c>
      <c r="BJ755" s="18" t="s">
        <v>88</v>
      </c>
      <c r="BK755" s="251">
        <f>ROUND(I755*H755,2)</f>
        <v>0</v>
      </c>
      <c r="BL755" s="18" t="s">
        <v>249</v>
      </c>
      <c r="BM755" s="250" t="s">
        <v>1252</v>
      </c>
    </row>
    <row r="756" s="2" customFormat="1" ht="37.8" customHeight="1">
      <c r="A756" s="39"/>
      <c r="B756" s="40"/>
      <c r="C756" s="238" t="s">
        <v>1253</v>
      </c>
      <c r="D756" s="238" t="s">
        <v>164</v>
      </c>
      <c r="E756" s="239" t="s">
        <v>1254</v>
      </c>
      <c r="F756" s="240" t="s">
        <v>1255</v>
      </c>
      <c r="G756" s="241" t="s">
        <v>248</v>
      </c>
      <c r="H756" s="242">
        <v>141.90000000000001</v>
      </c>
      <c r="I756" s="243"/>
      <c r="J756" s="244">
        <f>ROUND(I756*H756,2)</f>
        <v>0</v>
      </c>
      <c r="K756" s="245"/>
      <c r="L756" s="45"/>
      <c r="M756" s="246" t="s">
        <v>1</v>
      </c>
      <c r="N756" s="247" t="s">
        <v>42</v>
      </c>
      <c r="O756" s="98"/>
      <c r="P756" s="248">
        <f>O756*H756</f>
        <v>0</v>
      </c>
      <c r="Q756" s="248">
        <v>2.0000000000000002E-05</v>
      </c>
      <c r="R756" s="248">
        <f>Q756*H756</f>
        <v>0.0028380000000000002</v>
      </c>
      <c r="S756" s="248">
        <v>0</v>
      </c>
      <c r="T756" s="24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50" t="s">
        <v>249</v>
      </c>
      <c r="AT756" s="250" t="s">
        <v>164</v>
      </c>
      <c r="AU756" s="250" t="s">
        <v>88</v>
      </c>
      <c r="AY756" s="18" t="s">
        <v>162</v>
      </c>
      <c r="BE756" s="251">
        <f>IF(N756="základná",J756,0)</f>
        <v>0</v>
      </c>
      <c r="BF756" s="251">
        <f>IF(N756="znížená",J756,0)</f>
        <v>0</v>
      </c>
      <c r="BG756" s="251">
        <f>IF(N756="zákl. prenesená",J756,0)</f>
        <v>0</v>
      </c>
      <c r="BH756" s="251">
        <f>IF(N756="zníž. prenesená",J756,0)</f>
        <v>0</v>
      </c>
      <c r="BI756" s="251">
        <f>IF(N756="nulová",J756,0)</f>
        <v>0</v>
      </c>
      <c r="BJ756" s="18" t="s">
        <v>88</v>
      </c>
      <c r="BK756" s="251">
        <f>ROUND(I756*H756,2)</f>
        <v>0</v>
      </c>
      <c r="BL756" s="18" t="s">
        <v>249</v>
      </c>
      <c r="BM756" s="250" t="s">
        <v>1256</v>
      </c>
    </row>
    <row r="757" s="16" customFormat="1">
      <c r="A757" s="16"/>
      <c r="B757" s="302"/>
      <c r="C757" s="303"/>
      <c r="D757" s="254" t="s">
        <v>170</v>
      </c>
      <c r="E757" s="304" t="s">
        <v>1</v>
      </c>
      <c r="F757" s="305" t="s">
        <v>883</v>
      </c>
      <c r="G757" s="303"/>
      <c r="H757" s="304" t="s">
        <v>1</v>
      </c>
      <c r="I757" s="306"/>
      <c r="J757" s="303"/>
      <c r="K757" s="303"/>
      <c r="L757" s="307"/>
      <c r="M757" s="308"/>
      <c r="N757" s="309"/>
      <c r="O757" s="309"/>
      <c r="P757" s="309"/>
      <c r="Q757" s="309"/>
      <c r="R757" s="309"/>
      <c r="S757" s="309"/>
      <c r="T757" s="310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311" t="s">
        <v>170</v>
      </c>
      <c r="AU757" s="311" t="s">
        <v>88</v>
      </c>
      <c r="AV757" s="16" t="s">
        <v>83</v>
      </c>
      <c r="AW757" s="16" t="s">
        <v>31</v>
      </c>
      <c r="AX757" s="16" t="s">
        <v>76</v>
      </c>
      <c r="AY757" s="311" t="s">
        <v>162</v>
      </c>
    </row>
    <row r="758" s="13" customFormat="1">
      <c r="A758" s="13"/>
      <c r="B758" s="252"/>
      <c r="C758" s="253"/>
      <c r="D758" s="254" t="s">
        <v>170</v>
      </c>
      <c r="E758" s="255" t="s">
        <v>1</v>
      </c>
      <c r="F758" s="256" t="s">
        <v>1257</v>
      </c>
      <c r="G758" s="253"/>
      <c r="H758" s="257">
        <v>12.960000000000001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170</v>
      </c>
      <c r="AU758" s="263" t="s">
        <v>88</v>
      </c>
      <c r="AV758" s="13" t="s">
        <v>88</v>
      </c>
      <c r="AW758" s="13" t="s">
        <v>31</v>
      </c>
      <c r="AX758" s="13" t="s">
        <v>76</v>
      </c>
      <c r="AY758" s="263" t="s">
        <v>162</v>
      </c>
    </row>
    <row r="759" s="16" customFormat="1">
      <c r="A759" s="16"/>
      <c r="B759" s="302"/>
      <c r="C759" s="303"/>
      <c r="D759" s="254" t="s">
        <v>170</v>
      </c>
      <c r="E759" s="304" t="s">
        <v>1</v>
      </c>
      <c r="F759" s="305" t="s">
        <v>885</v>
      </c>
      <c r="G759" s="303"/>
      <c r="H759" s="304" t="s">
        <v>1</v>
      </c>
      <c r="I759" s="306"/>
      <c r="J759" s="303"/>
      <c r="K759" s="303"/>
      <c r="L759" s="307"/>
      <c r="M759" s="308"/>
      <c r="N759" s="309"/>
      <c r="O759" s="309"/>
      <c r="P759" s="309"/>
      <c r="Q759" s="309"/>
      <c r="R759" s="309"/>
      <c r="S759" s="309"/>
      <c r="T759" s="310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311" t="s">
        <v>170</v>
      </c>
      <c r="AU759" s="311" t="s">
        <v>88</v>
      </c>
      <c r="AV759" s="16" t="s">
        <v>83</v>
      </c>
      <c r="AW759" s="16" t="s">
        <v>31</v>
      </c>
      <c r="AX759" s="16" t="s">
        <v>76</v>
      </c>
      <c r="AY759" s="311" t="s">
        <v>162</v>
      </c>
    </row>
    <row r="760" s="13" customFormat="1">
      <c r="A760" s="13"/>
      <c r="B760" s="252"/>
      <c r="C760" s="253"/>
      <c r="D760" s="254" t="s">
        <v>170</v>
      </c>
      <c r="E760" s="255" t="s">
        <v>1</v>
      </c>
      <c r="F760" s="256" t="s">
        <v>1258</v>
      </c>
      <c r="G760" s="253"/>
      <c r="H760" s="257">
        <v>93.599999999999994</v>
      </c>
      <c r="I760" s="258"/>
      <c r="J760" s="253"/>
      <c r="K760" s="253"/>
      <c r="L760" s="259"/>
      <c r="M760" s="260"/>
      <c r="N760" s="261"/>
      <c r="O760" s="261"/>
      <c r="P760" s="261"/>
      <c r="Q760" s="261"/>
      <c r="R760" s="261"/>
      <c r="S760" s="261"/>
      <c r="T760" s="26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3" t="s">
        <v>170</v>
      </c>
      <c r="AU760" s="263" t="s">
        <v>88</v>
      </c>
      <c r="AV760" s="13" t="s">
        <v>88</v>
      </c>
      <c r="AW760" s="13" t="s">
        <v>31</v>
      </c>
      <c r="AX760" s="13" t="s">
        <v>76</v>
      </c>
      <c r="AY760" s="263" t="s">
        <v>162</v>
      </c>
    </row>
    <row r="761" s="16" customFormat="1">
      <c r="A761" s="16"/>
      <c r="B761" s="302"/>
      <c r="C761" s="303"/>
      <c r="D761" s="254" t="s">
        <v>170</v>
      </c>
      <c r="E761" s="304" t="s">
        <v>1</v>
      </c>
      <c r="F761" s="305" t="s">
        <v>887</v>
      </c>
      <c r="G761" s="303"/>
      <c r="H761" s="304" t="s">
        <v>1</v>
      </c>
      <c r="I761" s="306"/>
      <c r="J761" s="303"/>
      <c r="K761" s="303"/>
      <c r="L761" s="307"/>
      <c r="M761" s="308"/>
      <c r="N761" s="309"/>
      <c r="O761" s="309"/>
      <c r="P761" s="309"/>
      <c r="Q761" s="309"/>
      <c r="R761" s="309"/>
      <c r="S761" s="309"/>
      <c r="T761" s="310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311" t="s">
        <v>170</v>
      </c>
      <c r="AU761" s="311" t="s">
        <v>88</v>
      </c>
      <c r="AV761" s="16" t="s">
        <v>83</v>
      </c>
      <c r="AW761" s="16" t="s">
        <v>31</v>
      </c>
      <c r="AX761" s="16" t="s">
        <v>76</v>
      </c>
      <c r="AY761" s="311" t="s">
        <v>162</v>
      </c>
    </row>
    <row r="762" s="13" customFormat="1">
      <c r="A762" s="13"/>
      <c r="B762" s="252"/>
      <c r="C762" s="253"/>
      <c r="D762" s="254" t="s">
        <v>170</v>
      </c>
      <c r="E762" s="255" t="s">
        <v>1</v>
      </c>
      <c r="F762" s="256" t="s">
        <v>1259</v>
      </c>
      <c r="G762" s="253"/>
      <c r="H762" s="257">
        <v>29.376000000000001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3" t="s">
        <v>170</v>
      </c>
      <c r="AU762" s="263" t="s">
        <v>88</v>
      </c>
      <c r="AV762" s="13" t="s">
        <v>88</v>
      </c>
      <c r="AW762" s="13" t="s">
        <v>31</v>
      </c>
      <c r="AX762" s="13" t="s">
        <v>76</v>
      </c>
      <c r="AY762" s="263" t="s">
        <v>162</v>
      </c>
    </row>
    <row r="763" s="16" customFormat="1">
      <c r="A763" s="16"/>
      <c r="B763" s="302"/>
      <c r="C763" s="303"/>
      <c r="D763" s="254" t="s">
        <v>170</v>
      </c>
      <c r="E763" s="304" t="s">
        <v>1</v>
      </c>
      <c r="F763" s="305" t="s">
        <v>889</v>
      </c>
      <c r="G763" s="303"/>
      <c r="H763" s="304" t="s">
        <v>1</v>
      </c>
      <c r="I763" s="306"/>
      <c r="J763" s="303"/>
      <c r="K763" s="303"/>
      <c r="L763" s="307"/>
      <c r="M763" s="308"/>
      <c r="N763" s="309"/>
      <c r="O763" s="309"/>
      <c r="P763" s="309"/>
      <c r="Q763" s="309"/>
      <c r="R763" s="309"/>
      <c r="S763" s="309"/>
      <c r="T763" s="310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311" t="s">
        <v>170</v>
      </c>
      <c r="AU763" s="311" t="s">
        <v>88</v>
      </c>
      <c r="AV763" s="16" t="s">
        <v>83</v>
      </c>
      <c r="AW763" s="16" t="s">
        <v>31</v>
      </c>
      <c r="AX763" s="16" t="s">
        <v>76</v>
      </c>
      <c r="AY763" s="311" t="s">
        <v>162</v>
      </c>
    </row>
    <row r="764" s="13" customFormat="1">
      <c r="A764" s="13"/>
      <c r="B764" s="252"/>
      <c r="C764" s="253"/>
      <c r="D764" s="254" t="s">
        <v>170</v>
      </c>
      <c r="E764" s="255" t="s">
        <v>1</v>
      </c>
      <c r="F764" s="256" t="s">
        <v>1260</v>
      </c>
      <c r="G764" s="253"/>
      <c r="H764" s="257">
        <v>6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170</v>
      </c>
      <c r="AU764" s="263" t="s">
        <v>88</v>
      </c>
      <c r="AV764" s="13" t="s">
        <v>88</v>
      </c>
      <c r="AW764" s="13" t="s">
        <v>31</v>
      </c>
      <c r="AX764" s="13" t="s">
        <v>76</v>
      </c>
      <c r="AY764" s="263" t="s">
        <v>162</v>
      </c>
    </row>
    <row r="765" s="15" customFormat="1">
      <c r="A765" s="15"/>
      <c r="B765" s="275"/>
      <c r="C765" s="276"/>
      <c r="D765" s="254" t="s">
        <v>170</v>
      </c>
      <c r="E765" s="277" t="s">
        <v>1</v>
      </c>
      <c r="F765" s="278" t="s">
        <v>1261</v>
      </c>
      <c r="G765" s="276"/>
      <c r="H765" s="279">
        <v>141.93600000000001</v>
      </c>
      <c r="I765" s="280"/>
      <c r="J765" s="276"/>
      <c r="K765" s="276"/>
      <c r="L765" s="281"/>
      <c r="M765" s="282"/>
      <c r="N765" s="283"/>
      <c r="O765" s="283"/>
      <c r="P765" s="283"/>
      <c r="Q765" s="283"/>
      <c r="R765" s="283"/>
      <c r="S765" s="283"/>
      <c r="T765" s="28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5" t="s">
        <v>170</v>
      </c>
      <c r="AU765" s="285" t="s">
        <v>88</v>
      </c>
      <c r="AV765" s="15" t="s">
        <v>177</v>
      </c>
      <c r="AW765" s="15" t="s">
        <v>31</v>
      </c>
      <c r="AX765" s="15" t="s">
        <v>76</v>
      </c>
      <c r="AY765" s="285" t="s">
        <v>162</v>
      </c>
    </row>
    <row r="766" s="13" customFormat="1">
      <c r="A766" s="13"/>
      <c r="B766" s="252"/>
      <c r="C766" s="253"/>
      <c r="D766" s="254" t="s">
        <v>170</v>
      </c>
      <c r="E766" s="255" t="s">
        <v>1</v>
      </c>
      <c r="F766" s="256" t="s">
        <v>1262</v>
      </c>
      <c r="G766" s="253"/>
      <c r="H766" s="257">
        <v>-0.035999999999999997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3" t="s">
        <v>170</v>
      </c>
      <c r="AU766" s="263" t="s">
        <v>88</v>
      </c>
      <c r="AV766" s="13" t="s">
        <v>88</v>
      </c>
      <c r="AW766" s="13" t="s">
        <v>31</v>
      </c>
      <c r="AX766" s="13" t="s">
        <v>76</v>
      </c>
      <c r="AY766" s="263" t="s">
        <v>162</v>
      </c>
    </row>
    <row r="767" s="14" customFormat="1">
      <c r="A767" s="14"/>
      <c r="B767" s="264"/>
      <c r="C767" s="265"/>
      <c r="D767" s="254" t="s">
        <v>170</v>
      </c>
      <c r="E767" s="266" t="s">
        <v>1</v>
      </c>
      <c r="F767" s="267" t="s">
        <v>173</v>
      </c>
      <c r="G767" s="265"/>
      <c r="H767" s="268">
        <v>141.90000000000001</v>
      </c>
      <c r="I767" s="269"/>
      <c r="J767" s="265"/>
      <c r="K767" s="265"/>
      <c r="L767" s="270"/>
      <c r="M767" s="271"/>
      <c r="N767" s="272"/>
      <c r="O767" s="272"/>
      <c r="P767" s="272"/>
      <c r="Q767" s="272"/>
      <c r="R767" s="272"/>
      <c r="S767" s="272"/>
      <c r="T767" s="27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4" t="s">
        <v>170</v>
      </c>
      <c r="AU767" s="274" t="s">
        <v>88</v>
      </c>
      <c r="AV767" s="14" t="s">
        <v>168</v>
      </c>
      <c r="AW767" s="14" t="s">
        <v>31</v>
      </c>
      <c r="AX767" s="14" t="s">
        <v>83</v>
      </c>
      <c r="AY767" s="274" t="s">
        <v>162</v>
      </c>
    </row>
    <row r="768" s="2" customFormat="1" ht="24.15" customHeight="1">
      <c r="A768" s="39"/>
      <c r="B768" s="40"/>
      <c r="C768" s="238" t="s">
        <v>1263</v>
      </c>
      <c r="D768" s="238" t="s">
        <v>164</v>
      </c>
      <c r="E768" s="239" t="s">
        <v>1264</v>
      </c>
      <c r="F768" s="240" t="s">
        <v>1265</v>
      </c>
      <c r="G768" s="241" t="s">
        <v>248</v>
      </c>
      <c r="H768" s="242">
        <v>38.600000000000001</v>
      </c>
      <c r="I768" s="243"/>
      <c r="J768" s="244">
        <f>ROUND(I768*H768,2)</f>
        <v>0</v>
      </c>
      <c r="K768" s="245"/>
      <c r="L768" s="45"/>
      <c r="M768" s="246" t="s">
        <v>1</v>
      </c>
      <c r="N768" s="247" t="s">
        <v>42</v>
      </c>
      <c r="O768" s="98"/>
      <c r="P768" s="248">
        <f>O768*H768</f>
        <v>0</v>
      </c>
      <c r="Q768" s="248">
        <v>0.00040000000000000002</v>
      </c>
      <c r="R768" s="248">
        <f>Q768*H768</f>
        <v>0.015440000000000001</v>
      </c>
      <c r="S768" s="248">
        <v>0</v>
      </c>
      <c r="T768" s="24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50" t="s">
        <v>249</v>
      </c>
      <c r="AT768" s="250" t="s">
        <v>164</v>
      </c>
      <c r="AU768" s="250" t="s">
        <v>88</v>
      </c>
      <c r="AY768" s="18" t="s">
        <v>162</v>
      </c>
      <c r="BE768" s="251">
        <f>IF(N768="základná",J768,0)</f>
        <v>0</v>
      </c>
      <c r="BF768" s="251">
        <f>IF(N768="znížená",J768,0)</f>
        <v>0</v>
      </c>
      <c r="BG768" s="251">
        <f>IF(N768="zákl. prenesená",J768,0)</f>
        <v>0</v>
      </c>
      <c r="BH768" s="251">
        <f>IF(N768="zníž. prenesená",J768,0)</f>
        <v>0</v>
      </c>
      <c r="BI768" s="251">
        <f>IF(N768="nulová",J768,0)</f>
        <v>0</v>
      </c>
      <c r="BJ768" s="18" t="s">
        <v>88</v>
      </c>
      <c r="BK768" s="251">
        <f>ROUND(I768*H768,2)</f>
        <v>0</v>
      </c>
      <c r="BL768" s="18" t="s">
        <v>249</v>
      </c>
      <c r="BM768" s="250" t="s">
        <v>1266</v>
      </c>
    </row>
    <row r="769" s="2" customFormat="1" ht="24.15" customHeight="1">
      <c r="A769" s="39"/>
      <c r="B769" s="40"/>
      <c r="C769" s="238" t="s">
        <v>1267</v>
      </c>
      <c r="D769" s="238" t="s">
        <v>164</v>
      </c>
      <c r="E769" s="239" t="s">
        <v>1268</v>
      </c>
      <c r="F769" s="240" t="s">
        <v>1269</v>
      </c>
      <c r="G769" s="241" t="s">
        <v>248</v>
      </c>
      <c r="H769" s="242">
        <v>223</v>
      </c>
      <c r="I769" s="243"/>
      <c r="J769" s="244">
        <f>ROUND(I769*H769,2)</f>
        <v>0</v>
      </c>
      <c r="K769" s="245"/>
      <c r="L769" s="45"/>
      <c r="M769" s="246" t="s">
        <v>1</v>
      </c>
      <c r="N769" s="247" t="s">
        <v>42</v>
      </c>
      <c r="O769" s="98"/>
      <c r="P769" s="248">
        <f>O769*H769</f>
        <v>0</v>
      </c>
      <c r="Q769" s="248">
        <v>0.00040000000000000002</v>
      </c>
      <c r="R769" s="248">
        <f>Q769*H769</f>
        <v>0.089200000000000002</v>
      </c>
      <c r="S769" s="248">
        <v>0</v>
      </c>
      <c r="T769" s="24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50" t="s">
        <v>249</v>
      </c>
      <c r="AT769" s="250" t="s">
        <v>164</v>
      </c>
      <c r="AU769" s="250" t="s">
        <v>88</v>
      </c>
      <c r="AY769" s="18" t="s">
        <v>162</v>
      </c>
      <c r="BE769" s="251">
        <f>IF(N769="základná",J769,0)</f>
        <v>0</v>
      </c>
      <c r="BF769" s="251">
        <f>IF(N769="znížená",J769,0)</f>
        <v>0</v>
      </c>
      <c r="BG769" s="251">
        <f>IF(N769="zákl. prenesená",J769,0)</f>
        <v>0</v>
      </c>
      <c r="BH769" s="251">
        <f>IF(N769="zníž. prenesená",J769,0)</f>
        <v>0</v>
      </c>
      <c r="BI769" s="251">
        <f>IF(N769="nulová",J769,0)</f>
        <v>0</v>
      </c>
      <c r="BJ769" s="18" t="s">
        <v>88</v>
      </c>
      <c r="BK769" s="251">
        <f>ROUND(I769*H769,2)</f>
        <v>0</v>
      </c>
      <c r="BL769" s="18" t="s">
        <v>249</v>
      </c>
      <c r="BM769" s="250" t="s">
        <v>1270</v>
      </c>
    </row>
    <row r="770" s="13" customFormat="1">
      <c r="A770" s="13"/>
      <c r="B770" s="252"/>
      <c r="C770" s="253"/>
      <c r="D770" s="254" t="s">
        <v>170</v>
      </c>
      <c r="E770" s="255" t="s">
        <v>1</v>
      </c>
      <c r="F770" s="256" t="s">
        <v>1271</v>
      </c>
      <c r="G770" s="253"/>
      <c r="H770" s="257">
        <v>260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3" t="s">
        <v>170</v>
      </c>
      <c r="AU770" s="263" t="s">
        <v>88</v>
      </c>
      <c r="AV770" s="13" t="s">
        <v>88</v>
      </c>
      <c r="AW770" s="13" t="s">
        <v>31</v>
      </c>
      <c r="AX770" s="13" t="s">
        <v>76</v>
      </c>
      <c r="AY770" s="263" t="s">
        <v>162</v>
      </c>
    </row>
    <row r="771" s="13" customFormat="1">
      <c r="A771" s="13"/>
      <c r="B771" s="252"/>
      <c r="C771" s="253"/>
      <c r="D771" s="254" t="s">
        <v>170</v>
      </c>
      <c r="E771" s="255" t="s">
        <v>1</v>
      </c>
      <c r="F771" s="256" t="s">
        <v>1272</v>
      </c>
      <c r="G771" s="253"/>
      <c r="H771" s="257">
        <v>-37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170</v>
      </c>
      <c r="AU771" s="263" t="s">
        <v>88</v>
      </c>
      <c r="AV771" s="13" t="s">
        <v>88</v>
      </c>
      <c r="AW771" s="13" t="s">
        <v>31</v>
      </c>
      <c r="AX771" s="13" t="s">
        <v>76</v>
      </c>
      <c r="AY771" s="263" t="s">
        <v>162</v>
      </c>
    </row>
    <row r="772" s="14" customFormat="1">
      <c r="A772" s="14"/>
      <c r="B772" s="264"/>
      <c r="C772" s="265"/>
      <c r="D772" s="254" t="s">
        <v>170</v>
      </c>
      <c r="E772" s="266" t="s">
        <v>1</v>
      </c>
      <c r="F772" s="267" t="s">
        <v>173</v>
      </c>
      <c r="G772" s="265"/>
      <c r="H772" s="268">
        <v>223</v>
      </c>
      <c r="I772" s="269"/>
      <c r="J772" s="265"/>
      <c r="K772" s="265"/>
      <c r="L772" s="270"/>
      <c r="M772" s="271"/>
      <c r="N772" s="272"/>
      <c r="O772" s="272"/>
      <c r="P772" s="272"/>
      <c r="Q772" s="272"/>
      <c r="R772" s="272"/>
      <c r="S772" s="272"/>
      <c r="T772" s="27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4" t="s">
        <v>170</v>
      </c>
      <c r="AU772" s="274" t="s">
        <v>88</v>
      </c>
      <c r="AV772" s="14" t="s">
        <v>168</v>
      </c>
      <c r="AW772" s="14" t="s">
        <v>31</v>
      </c>
      <c r="AX772" s="14" t="s">
        <v>83</v>
      </c>
      <c r="AY772" s="274" t="s">
        <v>162</v>
      </c>
    </row>
    <row r="773" s="2" customFormat="1" ht="33" customHeight="1">
      <c r="A773" s="39"/>
      <c r="B773" s="40"/>
      <c r="C773" s="238" t="s">
        <v>1273</v>
      </c>
      <c r="D773" s="238" t="s">
        <v>164</v>
      </c>
      <c r="E773" s="239" t="s">
        <v>1274</v>
      </c>
      <c r="F773" s="240" t="s">
        <v>1275</v>
      </c>
      <c r="G773" s="241" t="s">
        <v>248</v>
      </c>
      <c r="H773" s="242">
        <v>54.600000000000001</v>
      </c>
      <c r="I773" s="243"/>
      <c r="J773" s="244">
        <f>ROUND(I773*H773,2)</f>
        <v>0</v>
      </c>
      <c r="K773" s="245"/>
      <c r="L773" s="45"/>
      <c r="M773" s="246" t="s">
        <v>1</v>
      </c>
      <c r="N773" s="247" t="s">
        <v>42</v>
      </c>
      <c r="O773" s="98"/>
      <c r="P773" s="248">
        <f>O773*H773</f>
        <v>0</v>
      </c>
      <c r="Q773" s="248">
        <v>0.00033</v>
      </c>
      <c r="R773" s="248">
        <f>Q773*H773</f>
        <v>0.018017999999999999</v>
      </c>
      <c r="S773" s="248">
        <v>0</v>
      </c>
      <c r="T773" s="24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50" t="s">
        <v>249</v>
      </c>
      <c r="AT773" s="250" t="s">
        <v>164</v>
      </c>
      <c r="AU773" s="250" t="s">
        <v>88</v>
      </c>
      <c r="AY773" s="18" t="s">
        <v>162</v>
      </c>
      <c r="BE773" s="251">
        <f>IF(N773="základná",J773,0)</f>
        <v>0</v>
      </c>
      <c r="BF773" s="251">
        <f>IF(N773="znížená",J773,0)</f>
        <v>0</v>
      </c>
      <c r="BG773" s="251">
        <f>IF(N773="zákl. prenesená",J773,0)</f>
        <v>0</v>
      </c>
      <c r="BH773" s="251">
        <f>IF(N773="zníž. prenesená",J773,0)</f>
        <v>0</v>
      </c>
      <c r="BI773" s="251">
        <f>IF(N773="nulová",J773,0)</f>
        <v>0</v>
      </c>
      <c r="BJ773" s="18" t="s">
        <v>88</v>
      </c>
      <c r="BK773" s="251">
        <f>ROUND(I773*H773,2)</f>
        <v>0</v>
      </c>
      <c r="BL773" s="18" t="s">
        <v>249</v>
      </c>
      <c r="BM773" s="250" t="s">
        <v>1276</v>
      </c>
    </row>
    <row r="774" s="12" customFormat="1" ht="22.8" customHeight="1">
      <c r="A774" s="12"/>
      <c r="B774" s="222"/>
      <c r="C774" s="223"/>
      <c r="D774" s="224" t="s">
        <v>75</v>
      </c>
      <c r="E774" s="236" t="s">
        <v>1277</v>
      </c>
      <c r="F774" s="236" t="s">
        <v>1278</v>
      </c>
      <c r="G774" s="223"/>
      <c r="H774" s="223"/>
      <c r="I774" s="226"/>
      <c r="J774" s="237">
        <f>BK774</f>
        <v>0</v>
      </c>
      <c r="K774" s="223"/>
      <c r="L774" s="228"/>
      <c r="M774" s="229"/>
      <c r="N774" s="230"/>
      <c r="O774" s="230"/>
      <c r="P774" s="231">
        <f>SUM(P775:P779)</f>
        <v>0</v>
      </c>
      <c r="Q774" s="230"/>
      <c r="R774" s="231">
        <f>SUM(R775:R779)</f>
        <v>0.12964199999999998</v>
      </c>
      <c r="S774" s="230"/>
      <c r="T774" s="232">
        <f>SUM(T775:T779)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33" t="s">
        <v>88</v>
      </c>
      <c r="AT774" s="234" t="s">
        <v>75</v>
      </c>
      <c r="AU774" s="234" t="s">
        <v>83</v>
      </c>
      <c r="AY774" s="233" t="s">
        <v>162</v>
      </c>
      <c r="BK774" s="235">
        <f>SUM(BK775:BK779)</f>
        <v>0</v>
      </c>
    </row>
    <row r="775" s="2" customFormat="1" ht="24.15" customHeight="1">
      <c r="A775" s="39"/>
      <c r="B775" s="40"/>
      <c r="C775" s="238" t="s">
        <v>1279</v>
      </c>
      <c r="D775" s="238" t="s">
        <v>164</v>
      </c>
      <c r="E775" s="239" t="s">
        <v>1280</v>
      </c>
      <c r="F775" s="240" t="s">
        <v>1281</v>
      </c>
      <c r="G775" s="241" t="s">
        <v>248</v>
      </c>
      <c r="H775" s="242">
        <v>316.19999999999999</v>
      </c>
      <c r="I775" s="243"/>
      <c r="J775" s="244">
        <f>ROUND(I775*H775,2)</f>
        <v>0</v>
      </c>
      <c r="K775" s="245"/>
      <c r="L775" s="45"/>
      <c r="M775" s="246" t="s">
        <v>1</v>
      </c>
      <c r="N775" s="247" t="s">
        <v>42</v>
      </c>
      <c r="O775" s="98"/>
      <c r="P775" s="248">
        <f>O775*H775</f>
        <v>0</v>
      </c>
      <c r="Q775" s="248">
        <v>0.00012999999999999999</v>
      </c>
      <c r="R775" s="248">
        <f>Q775*H775</f>
        <v>0.041105999999999997</v>
      </c>
      <c r="S775" s="248">
        <v>0</v>
      </c>
      <c r="T775" s="24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50" t="s">
        <v>249</v>
      </c>
      <c r="AT775" s="250" t="s">
        <v>164</v>
      </c>
      <c r="AU775" s="250" t="s">
        <v>88</v>
      </c>
      <c r="AY775" s="18" t="s">
        <v>162</v>
      </c>
      <c r="BE775" s="251">
        <f>IF(N775="základná",J775,0)</f>
        <v>0</v>
      </c>
      <c r="BF775" s="251">
        <f>IF(N775="znížená",J775,0)</f>
        <v>0</v>
      </c>
      <c r="BG775" s="251">
        <f>IF(N775="zákl. prenesená",J775,0)</f>
        <v>0</v>
      </c>
      <c r="BH775" s="251">
        <f>IF(N775="zníž. prenesená",J775,0)</f>
        <v>0</v>
      </c>
      <c r="BI775" s="251">
        <f>IF(N775="nulová",J775,0)</f>
        <v>0</v>
      </c>
      <c r="BJ775" s="18" t="s">
        <v>88</v>
      </c>
      <c r="BK775" s="251">
        <f>ROUND(I775*H775,2)</f>
        <v>0</v>
      </c>
      <c r="BL775" s="18" t="s">
        <v>249</v>
      </c>
      <c r="BM775" s="250" t="s">
        <v>1282</v>
      </c>
    </row>
    <row r="776" s="13" customFormat="1">
      <c r="A776" s="13"/>
      <c r="B776" s="252"/>
      <c r="C776" s="253"/>
      <c r="D776" s="254" t="s">
        <v>170</v>
      </c>
      <c r="E776" s="255" t="s">
        <v>1</v>
      </c>
      <c r="F776" s="256" t="s">
        <v>1283</v>
      </c>
      <c r="G776" s="253"/>
      <c r="H776" s="257">
        <v>93.200000000000003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3" t="s">
        <v>170</v>
      </c>
      <c r="AU776" s="263" t="s">
        <v>88</v>
      </c>
      <c r="AV776" s="13" t="s">
        <v>88</v>
      </c>
      <c r="AW776" s="13" t="s">
        <v>31</v>
      </c>
      <c r="AX776" s="13" t="s">
        <v>76</v>
      </c>
      <c r="AY776" s="263" t="s">
        <v>162</v>
      </c>
    </row>
    <row r="777" s="13" customFormat="1">
      <c r="A777" s="13"/>
      <c r="B777" s="252"/>
      <c r="C777" s="253"/>
      <c r="D777" s="254" t="s">
        <v>170</v>
      </c>
      <c r="E777" s="255" t="s">
        <v>1</v>
      </c>
      <c r="F777" s="256" t="s">
        <v>1284</v>
      </c>
      <c r="G777" s="253"/>
      <c r="H777" s="257">
        <v>223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3" t="s">
        <v>170</v>
      </c>
      <c r="AU777" s="263" t="s">
        <v>88</v>
      </c>
      <c r="AV777" s="13" t="s">
        <v>88</v>
      </c>
      <c r="AW777" s="13" t="s">
        <v>31</v>
      </c>
      <c r="AX777" s="13" t="s">
        <v>76</v>
      </c>
      <c r="AY777" s="263" t="s">
        <v>162</v>
      </c>
    </row>
    <row r="778" s="14" customFormat="1">
      <c r="A778" s="14"/>
      <c r="B778" s="264"/>
      <c r="C778" s="265"/>
      <c r="D778" s="254" t="s">
        <v>170</v>
      </c>
      <c r="E778" s="266" t="s">
        <v>1</v>
      </c>
      <c r="F778" s="267" t="s">
        <v>173</v>
      </c>
      <c r="G778" s="265"/>
      <c r="H778" s="268">
        <v>316.19999999999999</v>
      </c>
      <c r="I778" s="269"/>
      <c r="J778" s="265"/>
      <c r="K778" s="265"/>
      <c r="L778" s="270"/>
      <c r="M778" s="271"/>
      <c r="N778" s="272"/>
      <c r="O778" s="272"/>
      <c r="P778" s="272"/>
      <c r="Q778" s="272"/>
      <c r="R778" s="272"/>
      <c r="S778" s="272"/>
      <c r="T778" s="27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4" t="s">
        <v>170</v>
      </c>
      <c r="AU778" s="274" t="s">
        <v>88</v>
      </c>
      <c r="AV778" s="14" t="s">
        <v>168</v>
      </c>
      <c r="AW778" s="14" t="s">
        <v>31</v>
      </c>
      <c r="AX778" s="14" t="s">
        <v>83</v>
      </c>
      <c r="AY778" s="274" t="s">
        <v>162</v>
      </c>
    </row>
    <row r="779" s="2" customFormat="1" ht="24.15" customHeight="1">
      <c r="A779" s="39"/>
      <c r="B779" s="40"/>
      <c r="C779" s="238" t="s">
        <v>1285</v>
      </c>
      <c r="D779" s="238" t="s">
        <v>164</v>
      </c>
      <c r="E779" s="239" t="s">
        <v>1286</v>
      </c>
      <c r="F779" s="240" t="s">
        <v>1287</v>
      </c>
      <c r="G779" s="241" t="s">
        <v>248</v>
      </c>
      <c r="H779" s="242">
        <v>316.19999999999999</v>
      </c>
      <c r="I779" s="243"/>
      <c r="J779" s="244">
        <f>ROUND(I779*H779,2)</f>
        <v>0</v>
      </c>
      <c r="K779" s="245"/>
      <c r="L779" s="45"/>
      <c r="M779" s="286" t="s">
        <v>1</v>
      </c>
      <c r="N779" s="287" t="s">
        <v>42</v>
      </c>
      <c r="O779" s="288"/>
      <c r="P779" s="289">
        <f>O779*H779</f>
        <v>0</v>
      </c>
      <c r="Q779" s="289">
        <v>0.00027999999999999998</v>
      </c>
      <c r="R779" s="289">
        <f>Q779*H779</f>
        <v>0.08853599999999999</v>
      </c>
      <c r="S779" s="289">
        <v>0</v>
      </c>
      <c r="T779" s="29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50" t="s">
        <v>249</v>
      </c>
      <c r="AT779" s="250" t="s">
        <v>164</v>
      </c>
      <c r="AU779" s="250" t="s">
        <v>88</v>
      </c>
      <c r="AY779" s="18" t="s">
        <v>162</v>
      </c>
      <c r="BE779" s="251">
        <f>IF(N779="základná",J779,0)</f>
        <v>0</v>
      </c>
      <c r="BF779" s="251">
        <f>IF(N779="znížená",J779,0)</f>
        <v>0</v>
      </c>
      <c r="BG779" s="251">
        <f>IF(N779="zákl. prenesená",J779,0)</f>
        <v>0</v>
      </c>
      <c r="BH779" s="251">
        <f>IF(N779="zníž. prenesená",J779,0)</f>
        <v>0</v>
      </c>
      <c r="BI779" s="251">
        <f>IF(N779="nulová",J779,0)</f>
        <v>0</v>
      </c>
      <c r="BJ779" s="18" t="s">
        <v>88</v>
      </c>
      <c r="BK779" s="251">
        <f>ROUND(I779*H779,2)</f>
        <v>0</v>
      </c>
      <c r="BL779" s="18" t="s">
        <v>249</v>
      </c>
      <c r="BM779" s="250" t="s">
        <v>1288</v>
      </c>
    </row>
    <row r="780" s="2" customFormat="1" ht="6.96" customHeight="1">
      <c r="A780" s="39"/>
      <c r="B780" s="73"/>
      <c r="C780" s="74"/>
      <c r="D780" s="74"/>
      <c r="E780" s="74"/>
      <c r="F780" s="74"/>
      <c r="G780" s="74"/>
      <c r="H780" s="74"/>
      <c r="I780" s="74"/>
      <c r="J780" s="74"/>
      <c r="K780" s="74"/>
      <c r="L780" s="45"/>
      <c r="M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</sheetData>
  <sheetProtection sheet="1" autoFilter="0" formatColumns="0" formatRows="0" objects="1" scenarios="1" spinCount="100000" saltValue="PAhv+NxoMm/gkW4WBHkGjZy1rqCMe6mP0eqqpcOZ4yNf7LpdqzjqBA3QeiCeX5VfYgsbE1hFPbumhp3uazmPeA==" hashValue="p9Bv0YLsY3a13VkPYmXvkapaEMAbmHk5JbAR7F4T3+746htOE7n+KicCTO5s/npll2JMxrQMJ/bA5ZlSaZg5fg==" algorithmName="SHA-512" password="CC35"/>
  <autoFilter ref="C143:K7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1289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ROUND((SUM(BE125:BE242)),  2)</f>
        <v>0</v>
      </c>
      <c r="G35" s="172"/>
      <c r="H35" s="172"/>
      <c r="I35" s="173">
        <v>0.20000000000000001</v>
      </c>
      <c r="J35" s="171">
        <f>ROUND(((SUM(BE125:BE242))*I35),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ROUND((SUM(BF125:BF242)),  2)</f>
        <v>0</v>
      </c>
      <c r="G36" s="172"/>
      <c r="H36" s="172"/>
      <c r="I36" s="173">
        <v>0.20000000000000001</v>
      </c>
      <c r="J36" s="171">
        <f>ROUND(((SUM(BF125:BF242))*I36),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ROUND((SUM(BG125:BG242)),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ROUND((SUM(BH125:BH242)),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ROUND((SUM(BI125:BI242)),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03 - SO-01.3  Zdravotechnika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144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324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1290</v>
      </c>
      <c r="E101" s="207"/>
      <c r="F101" s="207"/>
      <c r="G101" s="207"/>
      <c r="H101" s="207"/>
      <c r="I101" s="207"/>
      <c r="J101" s="208">
        <f>J136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325</v>
      </c>
      <c r="E102" s="207"/>
      <c r="F102" s="207"/>
      <c r="G102" s="207"/>
      <c r="H102" s="207"/>
      <c r="I102" s="207"/>
      <c r="J102" s="208">
        <f>J184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1291</v>
      </c>
      <c r="E103" s="207"/>
      <c r="F103" s="207"/>
      <c r="G103" s="207"/>
      <c r="H103" s="207"/>
      <c r="I103" s="207"/>
      <c r="J103" s="208">
        <f>J206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148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94" t="str">
        <f>E7</f>
        <v>Nízkokapacitné ubytovacie zariadenie - prestavba, prístavba a nadstavba vedľajšej stavby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23.25" customHeight="1">
      <c r="A115" s="39"/>
      <c r="B115" s="40"/>
      <c r="C115" s="41"/>
      <c r="D115" s="41"/>
      <c r="E115" s="194" t="s">
        <v>133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03 - SO-01.3  Zdravotechnika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Okoč, Hlavná ulica č. 1780</v>
      </c>
      <c r="G119" s="41"/>
      <c r="H119" s="41"/>
      <c r="I119" s="33" t="s">
        <v>21</v>
      </c>
      <c r="J119" s="86" t="str">
        <f>IF(J14="","",J14)</f>
        <v>19. 7. 2023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JUMA, s.r.o., Okoč</v>
      </c>
      <c r="G121" s="41"/>
      <c r="H121" s="41"/>
      <c r="I121" s="33" t="s">
        <v>29</v>
      </c>
      <c r="J121" s="37" t="str">
        <f>E23</f>
        <v>Ing. Attila Urbán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149</v>
      </c>
      <c r="D124" s="213" t="s">
        <v>61</v>
      </c>
      <c r="E124" s="213" t="s">
        <v>57</v>
      </c>
      <c r="F124" s="213" t="s">
        <v>58</v>
      </c>
      <c r="G124" s="213" t="s">
        <v>150</v>
      </c>
      <c r="H124" s="213" t="s">
        <v>151</v>
      </c>
      <c r="I124" s="213" t="s">
        <v>152</v>
      </c>
      <c r="J124" s="214" t="s">
        <v>138</v>
      </c>
      <c r="K124" s="215" t="s">
        <v>153</v>
      </c>
      <c r="L124" s="216"/>
      <c r="M124" s="107" t="s">
        <v>1</v>
      </c>
      <c r="N124" s="108" t="s">
        <v>40</v>
      </c>
      <c r="O124" s="108" t="s">
        <v>154</v>
      </c>
      <c r="P124" s="108" t="s">
        <v>155</v>
      </c>
      <c r="Q124" s="108" t="s">
        <v>156</v>
      </c>
      <c r="R124" s="108" t="s">
        <v>157</v>
      </c>
      <c r="S124" s="108" t="s">
        <v>158</v>
      </c>
      <c r="T124" s="109" t="s">
        <v>159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139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0.330293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140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241</v>
      </c>
      <c r="F126" s="225" t="s">
        <v>242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P127+P136+P184+P206</f>
        <v>0</v>
      </c>
      <c r="Q126" s="230"/>
      <c r="R126" s="231">
        <f>R127+R136+R184+R206</f>
        <v>0.330293</v>
      </c>
      <c r="S126" s="230"/>
      <c r="T126" s="232">
        <f>T127+T136+T184+T206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88</v>
      </c>
      <c r="AT126" s="234" t="s">
        <v>75</v>
      </c>
      <c r="AU126" s="234" t="s">
        <v>76</v>
      </c>
      <c r="AY126" s="233" t="s">
        <v>162</v>
      </c>
      <c r="BK126" s="235">
        <f>BK127+BK136+BK184+BK206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783</v>
      </c>
      <c r="F127" s="236" t="s">
        <v>784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SUM(P128:P135)</f>
        <v>0</v>
      </c>
      <c r="Q127" s="230"/>
      <c r="R127" s="231">
        <f>SUM(R128:R135)</f>
        <v>0.0066929999999999993</v>
      </c>
      <c r="S127" s="230"/>
      <c r="T127" s="232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88</v>
      </c>
      <c r="AT127" s="234" t="s">
        <v>75</v>
      </c>
      <c r="AU127" s="234" t="s">
        <v>83</v>
      </c>
      <c r="AY127" s="233" t="s">
        <v>162</v>
      </c>
      <c r="BK127" s="235">
        <f>SUM(BK128:BK135)</f>
        <v>0</v>
      </c>
    </row>
    <row r="128" s="2" customFormat="1" ht="24.15" customHeight="1">
      <c r="A128" s="39"/>
      <c r="B128" s="40"/>
      <c r="C128" s="238" t="s">
        <v>83</v>
      </c>
      <c r="D128" s="238" t="s">
        <v>164</v>
      </c>
      <c r="E128" s="239" t="s">
        <v>1292</v>
      </c>
      <c r="F128" s="240" t="s">
        <v>1293</v>
      </c>
      <c r="G128" s="241" t="s">
        <v>208</v>
      </c>
      <c r="H128" s="242">
        <v>46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2.0000000000000002E-05</v>
      </c>
      <c r="R128" s="248">
        <f>Q128*H128</f>
        <v>0.00092000000000000003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249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249</v>
      </c>
      <c r="BM128" s="250" t="s">
        <v>1294</v>
      </c>
    </row>
    <row r="129" s="2" customFormat="1" ht="24.15" customHeight="1">
      <c r="A129" s="39"/>
      <c r="B129" s="40"/>
      <c r="C129" s="291" t="s">
        <v>88</v>
      </c>
      <c r="D129" s="291" t="s">
        <v>534</v>
      </c>
      <c r="E129" s="292" t="s">
        <v>1295</v>
      </c>
      <c r="F129" s="293" t="s">
        <v>1296</v>
      </c>
      <c r="G129" s="294" t="s">
        <v>208</v>
      </c>
      <c r="H129" s="295">
        <v>40.799999999999997</v>
      </c>
      <c r="I129" s="296"/>
      <c r="J129" s="297">
        <f>ROUND(I129*H129,2)</f>
        <v>0</v>
      </c>
      <c r="K129" s="298"/>
      <c r="L129" s="299"/>
      <c r="M129" s="300" t="s">
        <v>1</v>
      </c>
      <c r="N129" s="301" t="s">
        <v>42</v>
      </c>
      <c r="O129" s="98"/>
      <c r="P129" s="248">
        <f>O129*H129</f>
        <v>0</v>
      </c>
      <c r="Q129" s="248">
        <v>0.00013999999999999999</v>
      </c>
      <c r="R129" s="248">
        <f>Q129*H129</f>
        <v>0.0057119999999999992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497</v>
      </c>
      <c r="AT129" s="250" t="s">
        <v>534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249</v>
      </c>
      <c r="BM129" s="250" t="s">
        <v>1297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1298</v>
      </c>
      <c r="G130" s="253"/>
      <c r="H130" s="257">
        <v>40.799999999999997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83</v>
      </c>
      <c r="AY130" s="263" t="s">
        <v>162</v>
      </c>
    </row>
    <row r="131" s="2" customFormat="1" ht="24.15" customHeight="1">
      <c r="A131" s="39"/>
      <c r="B131" s="40"/>
      <c r="C131" s="291" t="s">
        <v>177</v>
      </c>
      <c r="D131" s="291" t="s">
        <v>534</v>
      </c>
      <c r="E131" s="292" t="s">
        <v>1299</v>
      </c>
      <c r="F131" s="293" t="s">
        <v>1300</v>
      </c>
      <c r="G131" s="294" t="s">
        <v>208</v>
      </c>
      <c r="H131" s="295">
        <v>6.0999999999999996</v>
      </c>
      <c r="I131" s="296"/>
      <c r="J131" s="297">
        <f>ROUND(I131*H131,2)</f>
        <v>0</v>
      </c>
      <c r="K131" s="298"/>
      <c r="L131" s="299"/>
      <c r="M131" s="300" t="s">
        <v>1</v>
      </c>
      <c r="N131" s="301" t="s">
        <v>42</v>
      </c>
      <c r="O131" s="98"/>
      <c r="P131" s="248">
        <f>O131*H131</f>
        <v>0</v>
      </c>
      <c r="Q131" s="248">
        <v>1.0000000000000001E-05</v>
      </c>
      <c r="R131" s="248">
        <f>Q131*H131</f>
        <v>6.0999999999999999E-05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497</v>
      </c>
      <c r="AT131" s="250" t="s">
        <v>534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249</v>
      </c>
      <c r="BM131" s="250" t="s">
        <v>1301</v>
      </c>
    </row>
    <row r="132" s="13" customFormat="1">
      <c r="A132" s="13"/>
      <c r="B132" s="252"/>
      <c r="C132" s="253"/>
      <c r="D132" s="254" t="s">
        <v>170</v>
      </c>
      <c r="E132" s="255" t="s">
        <v>1</v>
      </c>
      <c r="F132" s="256" t="s">
        <v>1302</v>
      </c>
      <c r="G132" s="253"/>
      <c r="H132" s="257">
        <v>6.1200000000000001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170</v>
      </c>
      <c r="AU132" s="263" t="s">
        <v>88</v>
      </c>
      <c r="AV132" s="13" t="s">
        <v>88</v>
      </c>
      <c r="AW132" s="13" t="s">
        <v>31</v>
      </c>
      <c r="AX132" s="13" t="s">
        <v>76</v>
      </c>
      <c r="AY132" s="263" t="s">
        <v>162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663</v>
      </c>
      <c r="G133" s="253"/>
      <c r="H133" s="257">
        <v>-0.02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162</v>
      </c>
    </row>
    <row r="134" s="14" customFormat="1">
      <c r="A134" s="14"/>
      <c r="B134" s="264"/>
      <c r="C134" s="265"/>
      <c r="D134" s="254" t="s">
        <v>170</v>
      </c>
      <c r="E134" s="266" t="s">
        <v>1</v>
      </c>
      <c r="F134" s="267" t="s">
        <v>173</v>
      </c>
      <c r="G134" s="265"/>
      <c r="H134" s="268">
        <v>6.1000000000000005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4" t="s">
        <v>170</v>
      </c>
      <c r="AU134" s="274" t="s">
        <v>88</v>
      </c>
      <c r="AV134" s="14" t="s">
        <v>168</v>
      </c>
      <c r="AW134" s="14" t="s">
        <v>31</v>
      </c>
      <c r="AX134" s="14" t="s">
        <v>83</v>
      </c>
      <c r="AY134" s="274" t="s">
        <v>162</v>
      </c>
    </row>
    <row r="135" s="2" customFormat="1" ht="24.15" customHeight="1">
      <c r="A135" s="39"/>
      <c r="B135" s="40"/>
      <c r="C135" s="238" t="s">
        <v>168</v>
      </c>
      <c r="D135" s="238" t="s">
        <v>164</v>
      </c>
      <c r="E135" s="239" t="s">
        <v>842</v>
      </c>
      <c r="F135" s="240" t="s">
        <v>843</v>
      </c>
      <c r="G135" s="241" t="s">
        <v>183</v>
      </c>
      <c r="H135" s="242">
        <v>0.0070000000000000001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249</v>
      </c>
      <c r="AT135" s="250" t="s">
        <v>164</v>
      </c>
      <c r="AU135" s="250" t="s">
        <v>88</v>
      </c>
      <c r="AY135" s="18" t="s">
        <v>162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249</v>
      </c>
      <c r="BM135" s="250" t="s">
        <v>1303</v>
      </c>
    </row>
    <row r="136" s="12" customFormat="1" ht="22.8" customHeight="1">
      <c r="A136" s="12"/>
      <c r="B136" s="222"/>
      <c r="C136" s="223"/>
      <c r="D136" s="224" t="s">
        <v>75</v>
      </c>
      <c r="E136" s="236" t="s">
        <v>1304</v>
      </c>
      <c r="F136" s="236" t="s">
        <v>1305</v>
      </c>
      <c r="G136" s="223"/>
      <c r="H136" s="223"/>
      <c r="I136" s="226"/>
      <c r="J136" s="237">
        <f>BK136</f>
        <v>0</v>
      </c>
      <c r="K136" s="223"/>
      <c r="L136" s="228"/>
      <c r="M136" s="229"/>
      <c r="N136" s="230"/>
      <c r="O136" s="230"/>
      <c r="P136" s="231">
        <f>SUM(P137:P183)</f>
        <v>0</v>
      </c>
      <c r="Q136" s="230"/>
      <c r="R136" s="231">
        <f>SUM(R137:R183)</f>
        <v>0.055160000000000001</v>
      </c>
      <c r="S136" s="230"/>
      <c r="T136" s="232">
        <f>SUM(T137:T183)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3" t="s">
        <v>88</v>
      </c>
      <c r="AT136" s="234" t="s">
        <v>75</v>
      </c>
      <c r="AU136" s="234" t="s">
        <v>83</v>
      </c>
      <c r="AY136" s="233" t="s">
        <v>162</v>
      </c>
      <c r="BK136" s="235">
        <f>SUM(BK137:BK183)</f>
        <v>0</v>
      </c>
    </row>
    <row r="137" s="2" customFormat="1" ht="21.75" customHeight="1">
      <c r="A137" s="39"/>
      <c r="B137" s="40"/>
      <c r="C137" s="238" t="s">
        <v>188</v>
      </c>
      <c r="D137" s="238" t="s">
        <v>164</v>
      </c>
      <c r="E137" s="239" t="s">
        <v>1306</v>
      </c>
      <c r="F137" s="240" t="s">
        <v>1307</v>
      </c>
      <c r="G137" s="241" t="s">
        <v>208</v>
      </c>
      <c r="H137" s="242">
        <v>1.5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0.0017600000000000001</v>
      </c>
      <c r="R137" s="248">
        <f>Q137*H137</f>
        <v>0.00264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249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249</v>
      </c>
      <c r="BM137" s="250" t="s">
        <v>1308</v>
      </c>
    </row>
    <row r="138" s="13" customFormat="1">
      <c r="A138" s="13"/>
      <c r="B138" s="252"/>
      <c r="C138" s="253"/>
      <c r="D138" s="254" t="s">
        <v>170</v>
      </c>
      <c r="E138" s="255" t="s">
        <v>1</v>
      </c>
      <c r="F138" s="256" t="s">
        <v>1309</v>
      </c>
      <c r="G138" s="253"/>
      <c r="H138" s="257">
        <v>1.5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170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162</v>
      </c>
    </row>
    <row r="139" s="14" customFormat="1">
      <c r="A139" s="14"/>
      <c r="B139" s="264"/>
      <c r="C139" s="265"/>
      <c r="D139" s="254" t="s">
        <v>170</v>
      </c>
      <c r="E139" s="266" t="s">
        <v>1</v>
      </c>
      <c r="F139" s="267" t="s">
        <v>1310</v>
      </c>
      <c r="G139" s="265"/>
      <c r="H139" s="268">
        <v>1.5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4" t="s">
        <v>170</v>
      </c>
      <c r="AU139" s="274" t="s">
        <v>88</v>
      </c>
      <c r="AV139" s="14" t="s">
        <v>168</v>
      </c>
      <c r="AW139" s="14" t="s">
        <v>31</v>
      </c>
      <c r="AX139" s="14" t="s">
        <v>83</v>
      </c>
      <c r="AY139" s="274" t="s">
        <v>162</v>
      </c>
    </row>
    <row r="140" s="2" customFormat="1" ht="21.75" customHeight="1">
      <c r="A140" s="39"/>
      <c r="B140" s="40"/>
      <c r="C140" s="238" t="s">
        <v>194</v>
      </c>
      <c r="D140" s="238" t="s">
        <v>164</v>
      </c>
      <c r="E140" s="239" t="s">
        <v>1311</v>
      </c>
      <c r="F140" s="240" t="s">
        <v>1312</v>
      </c>
      <c r="G140" s="241" t="s">
        <v>208</v>
      </c>
      <c r="H140" s="242">
        <v>8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0.00189</v>
      </c>
      <c r="R140" s="248">
        <f>Q140*H140</f>
        <v>0.01512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249</v>
      </c>
      <c r="AT140" s="250" t="s">
        <v>164</v>
      </c>
      <c r="AU140" s="250" t="s">
        <v>88</v>
      </c>
      <c r="AY140" s="18" t="s">
        <v>162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249</v>
      </c>
      <c r="BM140" s="250" t="s">
        <v>1313</v>
      </c>
    </row>
    <row r="141" s="13" customFormat="1">
      <c r="A141" s="13"/>
      <c r="B141" s="252"/>
      <c r="C141" s="253"/>
      <c r="D141" s="254" t="s">
        <v>170</v>
      </c>
      <c r="E141" s="255" t="s">
        <v>1</v>
      </c>
      <c r="F141" s="256" t="s">
        <v>1314</v>
      </c>
      <c r="G141" s="253"/>
      <c r="H141" s="257">
        <v>7.7999999999999998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170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162</v>
      </c>
    </row>
    <row r="142" s="13" customFormat="1">
      <c r="A142" s="13"/>
      <c r="B142" s="252"/>
      <c r="C142" s="253"/>
      <c r="D142" s="254" t="s">
        <v>170</v>
      </c>
      <c r="E142" s="255" t="s">
        <v>1</v>
      </c>
      <c r="F142" s="256" t="s">
        <v>1315</v>
      </c>
      <c r="G142" s="253"/>
      <c r="H142" s="257">
        <v>0.20000000000000001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170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162</v>
      </c>
    </row>
    <row r="143" s="14" customFormat="1">
      <c r="A143" s="14"/>
      <c r="B143" s="264"/>
      <c r="C143" s="265"/>
      <c r="D143" s="254" t="s">
        <v>170</v>
      </c>
      <c r="E143" s="266" t="s">
        <v>1</v>
      </c>
      <c r="F143" s="267" t="s">
        <v>1310</v>
      </c>
      <c r="G143" s="265"/>
      <c r="H143" s="268">
        <v>8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4" t="s">
        <v>170</v>
      </c>
      <c r="AU143" s="274" t="s">
        <v>88</v>
      </c>
      <c r="AV143" s="14" t="s">
        <v>168</v>
      </c>
      <c r="AW143" s="14" t="s">
        <v>31</v>
      </c>
      <c r="AX143" s="14" t="s">
        <v>83</v>
      </c>
      <c r="AY143" s="274" t="s">
        <v>162</v>
      </c>
    </row>
    <row r="144" s="2" customFormat="1" ht="21.75" customHeight="1">
      <c r="A144" s="39"/>
      <c r="B144" s="40"/>
      <c r="C144" s="238" t="s">
        <v>200</v>
      </c>
      <c r="D144" s="238" t="s">
        <v>164</v>
      </c>
      <c r="E144" s="239" t="s">
        <v>1316</v>
      </c>
      <c r="F144" s="240" t="s">
        <v>1317</v>
      </c>
      <c r="G144" s="241" t="s">
        <v>208</v>
      </c>
      <c r="H144" s="242">
        <v>2.5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0.00066</v>
      </c>
      <c r="R144" s="248">
        <f>Q144*H144</f>
        <v>0.00165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249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249</v>
      </c>
      <c r="BM144" s="250" t="s">
        <v>1318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1319</v>
      </c>
      <c r="G145" s="253"/>
      <c r="H145" s="257">
        <v>2.5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83</v>
      </c>
      <c r="AY145" s="263" t="s">
        <v>162</v>
      </c>
    </row>
    <row r="146" s="2" customFormat="1" ht="21.75" customHeight="1">
      <c r="A146" s="39"/>
      <c r="B146" s="40"/>
      <c r="C146" s="238" t="s">
        <v>205</v>
      </c>
      <c r="D146" s="238" t="s">
        <v>164</v>
      </c>
      <c r="E146" s="239" t="s">
        <v>1320</v>
      </c>
      <c r="F146" s="240" t="s">
        <v>1321</v>
      </c>
      <c r="G146" s="241" t="s">
        <v>208</v>
      </c>
      <c r="H146" s="242">
        <v>2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0.00073999999999999999</v>
      </c>
      <c r="R146" s="248">
        <f>Q146*H146</f>
        <v>0.00148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249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249</v>
      </c>
      <c r="BM146" s="250" t="s">
        <v>1322</v>
      </c>
    </row>
    <row r="147" s="13" customFormat="1">
      <c r="A147" s="13"/>
      <c r="B147" s="252"/>
      <c r="C147" s="253"/>
      <c r="D147" s="254" t="s">
        <v>170</v>
      </c>
      <c r="E147" s="255" t="s">
        <v>1</v>
      </c>
      <c r="F147" s="256" t="s">
        <v>1323</v>
      </c>
      <c r="G147" s="253"/>
      <c r="H147" s="257">
        <v>1.6000000000000001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170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162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1324</v>
      </c>
      <c r="G148" s="253"/>
      <c r="H148" s="257">
        <v>0.40000000000000002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4" customFormat="1">
      <c r="A149" s="14"/>
      <c r="B149" s="264"/>
      <c r="C149" s="265"/>
      <c r="D149" s="254" t="s">
        <v>170</v>
      </c>
      <c r="E149" s="266" t="s">
        <v>1</v>
      </c>
      <c r="F149" s="267" t="s">
        <v>173</v>
      </c>
      <c r="G149" s="265"/>
      <c r="H149" s="268">
        <v>2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170</v>
      </c>
      <c r="AU149" s="274" t="s">
        <v>88</v>
      </c>
      <c r="AV149" s="14" t="s">
        <v>168</v>
      </c>
      <c r="AW149" s="14" t="s">
        <v>31</v>
      </c>
      <c r="AX149" s="14" t="s">
        <v>83</v>
      </c>
      <c r="AY149" s="274" t="s">
        <v>162</v>
      </c>
    </row>
    <row r="150" s="2" customFormat="1" ht="21.75" customHeight="1">
      <c r="A150" s="39"/>
      <c r="B150" s="40"/>
      <c r="C150" s="238" t="s">
        <v>186</v>
      </c>
      <c r="D150" s="238" t="s">
        <v>164</v>
      </c>
      <c r="E150" s="239" t="s">
        <v>1325</v>
      </c>
      <c r="F150" s="240" t="s">
        <v>1326</v>
      </c>
      <c r="G150" s="241" t="s">
        <v>208</v>
      </c>
      <c r="H150" s="242">
        <v>11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0.00083000000000000001</v>
      </c>
      <c r="R150" s="248">
        <f>Q150*H150</f>
        <v>0.0091299999999999992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249</v>
      </c>
      <c r="AT150" s="250" t="s">
        <v>164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249</v>
      </c>
      <c r="BM150" s="250" t="s">
        <v>1327</v>
      </c>
    </row>
    <row r="151" s="13" customFormat="1">
      <c r="A151" s="13"/>
      <c r="B151" s="252"/>
      <c r="C151" s="253"/>
      <c r="D151" s="254" t="s">
        <v>170</v>
      </c>
      <c r="E151" s="255" t="s">
        <v>1</v>
      </c>
      <c r="F151" s="256" t="s">
        <v>1328</v>
      </c>
      <c r="G151" s="253"/>
      <c r="H151" s="257">
        <v>3.6000000000000001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170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162</v>
      </c>
    </row>
    <row r="152" s="13" customFormat="1">
      <c r="A152" s="13"/>
      <c r="B152" s="252"/>
      <c r="C152" s="253"/>
      <c r="D152" s="254" t="s">
        <v>170</v>
      </c>
      <c r="E152" s="255" t="s">
        <v>1</v>
      </c>
      <c r="F152" s="256" t="s">
        <v>1329</v>
      </c>
      <c r="G152" s="253"/>
      <c r="H152" s="257">
        <v>4.7999999999999998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170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162</v>
      </c>
    </row>
    <row r="153" s="13" customFormat="1">
      <c r="A153" s="13"/>
      <c r="B153" s="252"/>
      <c r="C153" s="253"/>
      <c r="D153" s="254" t="s">
        <v>170</v>
      </c>
      <c r="E153" s="255" t="s">
        <v>1</v>
      </c>
      <c r="F153" s="256" t="s">
        <v>1330</v>
      </c>
      <c r="G153" s="253"/>
      <c r="H153" s="257">
        <v>2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170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162</v>
      </c>
    </row>
    <row r="154" s="15" customFormat="1">
      <c r="A154" s="15"/>
      <c r="B154" s="275"/>
      <c r="C154" s="276"/>
      <c r="D154" s="254" t="s">
        <v>170</v>
      </c>
      <c r="E154" s="277" t="s">
        <v>1</v>
      </c>
      <c r="F154" s="278" t="s">
        <v>218</v>
      </c>
      <c r="G154" s="276"/>
      <c r="H154" s="279">
        <v>10.4</v>
      </c>
      <c r="I154" s="280"/>
      <c r="J154" s="276"/>
      <c r="K154" s="276"/>
      <c r="L154" s="281"/>
      <c r="M154" s="282"/>
      <c r="N154" s="283"/>
      <c r="O154" s="283"/>
      <c r="P154" s="283"/>
      <c r="Q154" s="283"/>
      <c r="R154" s="283"/>
      <c r="S154" s="283"/>
      <c r="T154" s="28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5" t="s">
        <v>170</v>
      </c>
      <c r="AU154" s="285" t="s">
        <v>88</v>
      </c>
      <c r="AV154" s="15" t="s">
        <v>177</v>
      </c>
      <c r="AW154" s="15" t="s">
        <v>31</v>
      </c>
      <c r="AX154" s="15" t="s">
        <v>76</v>
      </c>
      <c r="AY154" s="285" t="s">
        <v>162</v>
      </c>
    </row>
    <row r="155" s="13" customFormat="1">
      <c r="A155" s="13"/>
      <c r="B155" s="252"/>
      <c r="C155" s="253"/>
      <c r="D155" s="254" t="s">
        <v>170</v>
      </c>
      <c r="E155" s="255" t="s">
        <v>1</v>
      </c>
      <c r="F155" s="256" t="s">
        <v>1331</v>
      </c>
      <c r="G155" s="253"/>
      <c r="H155" s="257">
        <v>0.59999999999999998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170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162</v>
      </c>
    </row>
    <row r="156" s="14" customFormat="1">
      <c r="A156" s="14"/>
      <c r="B156" s="264"/>
      <c r="C156" s="265"/>
      <c r="D156" s="254" t="s">
        <v>170</v>
      </c>
      <c r="E156" s="266" t="s">
        <v>1</v>
      </c>
      <c r="F156" s="267" t="s">
        <v>173</v>
      </c>
      <c r="G156" s="265"/>
      <c r="H156" s="268">
        <v>11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4" t="s">
        <v>170</v>
      </c>
      <c r="AU156" s="274" t="s">
        <v>88</v>
      </c>
      <c r="AV156" s="14" t="s">
        <v>168</v>
      </c>
      <c r="AW156" s="14" t="s">
        <v>31</v>
      </c>
      <c r="AX156" s="14" t="s">
        <v>83</v>
      </c>
      <c r="AY156" s="274" t="s">
        <v>162</v>
      </c>
    </row>
    <row r="157" s="2" customFormat="1" ht="21.75" customHeight="1">
      <c r="A157" s="39"/>
      <c r="B157" s="40"/>
      <c r="C157" s="238" t="s">
        <v>220</v>
      </c>
      <c r="D157" s="238" t="s">
        <v>164</v>
      </c>
      <c r="E157" s="239" t="s">
        <v>1332</v>
      </c>
      <c r="F157" s="240" t="s">
        <v>1333</v>
      </c>
      <c r="G157" s="241" t="s">
        <v>208</v>
      </c>
      <c r="H157" s="242">
        <v>2</v>
      </c>
      <c r="I157" s="243"/>
      <c r="J157" s="244">
        <f>ROUND(I157*H157,2)</f>
        <v>0</v>
      </c>
      <c r="K157" s="245"/>
      <c r="L157" s="45"/>
      <c r="M157" s="246" t="s">
        <v>1</v>
      </c>
      <c r="N157" s="247" t="s">
        <v>42</v>
      </c>
      <c r="O157" s="98"/>
      <c r="P157" s="248">
        <f>O157*H157</f>
        <v>0</v>
      </c>
      <c r="Q157" s="248">
        <v>0.0015100000000000001</v>
      </c>
      <c r="R157" s="248">
        <f>Q157*H157</f>
        <v>0.0030200000000000001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249</v>
      </c>
      <c r="AT157" s="250" t="s">
        <v>164</v>
      </c>
      <c r="AU157" s="250" t="s">
        <v>88</v>
      </c>
      <c r="AY157" s="18" t="s">
        <v>162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249</v>
      </c>
      <c r="BM157" s="250" t="s">
        <v>1334</v>
      </c>
    </row>
    <row r="158" s="13" customFormat="1">
      <c r="A158" s="13"/>
      <c r="B158" s="252"/>
      <c r="C158" s="253"/>
      <c r="D158" s="254" t="s">
        <v>170</v>
      </c>
      <c r="E158" s="255" t="s">
        <v>1</v>
      </c>
      <c r="F158" s="256" t="s">
        <v>1335</v>
      </c>
      <c r="G158" s="253"/>
      <c r="H158" s="257">
        <v>1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170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162</v>
      </c>
    </row>
    <row r="159" s="13" customFormat="1">
      <c r="A159" s="13"/>
      <c r="B159" s="252"/>
      <c r="C159" s="253"/>
      <c r="D159" s="254" t="s">
        <v>170</v>
      </c>
      <c r="E159" s="255" t="s">
        <v>1</v>
      </c>
      <c r="F159" s="256" t="s">
        <v>1336</v>
      </c>
      <c r="G159" s="253"/>
      <c r="H159" s="257">
        <v>0.5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170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162</v>
      </c>
    </row>
    <row r="160" s="13" customFormat="1">
      <c r="A160" s="13"/>
      <c r="B160" s="252"/>
      <c r="C160" s="253"/>
      <c r="D160" s="254" t="s">
        <v>170</v>
      </c>
      <c r="E160" s="255" t="s">
        <v>1</v>
      </c>
      <c r="F160" s="256" t="s">
        <v>1337</v>
      </c>
      <c r="G160" s="253"/>
      <c r="H160" s="257">
        <v>0.5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170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162</v>
      </c>
    </row>
    <row r="161" s="14" customFormat="1">
      <c r="A161" s="14"/>
      <c r="B161" s="264"/>
      <c r="C161" s="265"/>
      <c r="D161" s="254" t="s">
        <v>170</v>
      </c>
      <c r="E161" s="266" t="s">
        <v>1</v>
      </c>
      <c r="F161" s="267" t="s">
        <v>173</v>
      </c>
      <c r="G161" s="265"/>
      <c r="H161" s="268">
        <v>2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170</v>
      </c>
      <c r="AU161" s="274" t="s">
        <v>88</v>
      </c>
      <c r="AV161" s="14" t="s">
        <v>168</v>
      </c>
      <c r="AW161" s="14" t="s">
        <v>31</v>
      </c>
      <c r="AX161" s="14" t="s">
        <v>83</v>
      </c>
      <c r="AY161" s="274" t="s">
        <v>162</v>
      </c>
    </row>
    <row r="162" s="2" customFormat="1" ht="24.15" customHeight="1">
      <c r="A162" s="39"/>
      <c r="B162" s="40"/>
      <c r="C162" s="238" t="s">
        <v>224</v>
      </c>
      <c r="D162" s="238" t="s">
        <v>164</v>
      </c>
      <c r="E162" s="239" t="s">
        <v>1338</v>
      </c>
      <c r="F162" s="240" t="s">
        <v>1339</v>
      </c>
      <c r="G162" s="241" t="s">
        <v>208</v>
      </c>
      <c r="H162" s="242">
        <v>2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0.0010300000000000001</v>
      </c>
      <c r="R162" s="248">
        <f>Q162*H162</f>
        <v>0.0020600000000000002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249</v>
      </c>
      <c r="AT162" s="250" t="s">
        <v>164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249</v>
      </c>
      <c r="BM162" s="250" t="s">
        <v>1340</v>
      </c>
    </row>
    <row r="163" s="13" customFormat="1">
      <c r="A163" s="13"/>
      <c r="B163" s="252"/>
      <c r="C163" s="253"/>
      <c r="D163" s="254" t="s">
        <v>170</v>
      </c>
      <c r="E163" s="255" t="s">
        <v>1</v>
      </c>
      <c r="F163" s="256" t="s">
        <v>1341</v>
      </c>
      <c r="G163" s="253"/>
      <c r="H163" s="257">
        <v>2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170</v>
      </c>
      <c r="AU163" s="263" t="s">
        <v>88</v>
      </c>
      <c r="AV163" s="13" t="s">
        <v>88</v>
      </c>
      <c r="AW163" s="13" t="s">
        <v>31</v>
      </c>
      <c r="AX163" s="13" t="s">
        <v>83</v>
      </c>
      <c r="AY163" s="263" t="s">
        <v>162</v>
      </c>
    </row>
    <row r="164" s="2" customFormat="1" ht="24.15" customHeight="1">
      <c r="A164" s="39"/>
      <c r="B164" s="40"/>
      <c r="C164" s="291" t="s">
        <v>228</v>
      </c>
      <c r="D164" s="291" t="s">
        <v>534</v>
      </c>
      <c r="E164" s="292" t="s">
        <v>1342</v>
      </c>
      <c r="F164" s="293" t="s">
        <v>1343</v>
      </c>
      <c r="G164" s="294" t="s">
        <v>203</v>
      </c>
      <c r="H164" s="295">
        <v>1</v>
      </c>
      <c r="I164" s="296"/>
      <c r="J164" s="297">
        <f>ROUND(I164*H164,2)</f>
        <v>0</v>
      </c>
      <c r="K164" s="298"/>
      <c r="L164" s="299"/>
      <c r="M164" s="300" t="s">
        <v>1</v>
      </c>
      <c r="N164" s="301" t="s">
        <v>42</v>
      </c>
      <c r="O164" s="98"/>
      <c r="P164" s="248">
        <f>O164*H164</f>
        <v>0</v>
      </c>
      <c r="Q164" s="248">
        <v>0.00067000000000000002</v>
      </c>
      <c r="R164" s="248">
        <f>Q164*H164</f>
        <v>0.00067000000000000002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497</v>
      </c>
      <c r="AT164" s="250" t="s">
        <v>534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249</v>
      </c>
      <c r="BM164" s="250" t="s">
        <v>1344</v>
      </c>
    </row>
    <row r="165" s="2" customFormat="1" ht="24.15" customHeight="1">
      <c r="A165" s="39"/>
      <c r="B165" s="40"/>
      <c r="C165" s="238" t="s">
        <v>232</v>
      </c>
      <c r="D165" s="238" t="s">
        <v>164</v>
      </c>
      <c r="E165" s="239" t="s">
        <v>1345</v>
      </c>
      <c r="F165" s="240" t="s">
        <v>1346</v>
      </c>
      <c r="G165" s="241" t="s">
        <v>208</v>
      </c>
      <c r="H165" s="242">
        <v>10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0.00164</v>
      </c>
      <c r="R165" s="248">
        <f>Q165*H165</f>
        <v>0.016399999999999998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249</v>
      </c>
      <c r="AT165" s="250" t="s">
        <v>164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249</v>
      </c>
      <c r="BM165" s="250" t="s">
        <v>1347</v>
      </c>
    </row>
    <row r="166" s="13" customFormat="1">
      <c r="A166" s="13"/>
      <c r="B166" s="252"/>
      <c r="C166" s="253"/>
      <c r="D166" s="254" t="s">
        <v>170</v>
      </c>
      <c r="E166" s="255" t="s">
        <v>1</v>
      </c>
      <c r="F166" s="256" t="s">
        <v>1348</v>
      </c>
      <c r="G166" s="253"/>
      <c r="H166" s="257">
        <v>10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170</v>
      </c>
      <c r="AU166" s="263" t="s">
        <v>88</v>
      </c>
      <c r="AV166" s="13" t="s">
        <v>88</v>
      </c>
      <c r="AW166" s="13" t="s">
        <v>31</v>
      </c>
      <c r="AX166" s="13" t="s">
        <v>83</v>
      </c>
      <c r="AY166" s="263" t="s">
        <v>162</v>
      </c>
    </row>
    <row r="167" s="2" customFormat="1" ht="24.15" customHeight="1">
      <c r="A167" s="39"/>
      <c r="B167" s="40"/>
      <c r="C167" s="291" t="s">
        <v>237</v>
      </c>
      <c r="D167" s="291" t="s">
        <v>534</v>
      </c>
      <c r="E167" s="292" t="s">
        <v>1349</v>
      </c>
      <c r="F167" s="293" t="s">
        <v>1350</v>
      </c>
      <c r="G167" s="294" t="s">
        <v>203</v>
      </c>
      <c r="H167" s="295">
        <v>3</v>
      </c>
      <c r="I167" s="296"/>
      <c r="J167" s="297">
        <f>ROUND(I167*H167,2)</f>
        <v>0</v>
      </c>
      <c r="K167" s="298"/>
      <c r="L167" s="299"/>
      <c r="M167" s="300" t="s">
        <v>1</v>
      </c>
      <c r="N167" s="301" t="s">
        <v>42</v>
      </c>
      <c r="O167" s="98"/>
      <c r="P167" s="248">
        <f>O167*H167</f>
        <v>0</v>
      </c>
      <c r="Q167" s="248">
        <v>0.00067000000000000002</v>
      </c>
      <c r="R167" s="248">
        <f>Q167*H167</f>
        <v>0.0020100000000000001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497</v>
      </c>
      <c r="AT167" s="250" t="s">
        <v>534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249</v>
      </c>
      <c r="BM167" s="250" t="s">
        <v>1351</v>
      </c>
    </row>
    <row r="168" s="2" customFormat="1" ht="24.15" customHeight="1">
      <c r="A168" s="39"/>
      <c r="B168" s="40"/>
      <c r="C168" s="238" t="s">
        <v>245</v>
      </c>
      <c r="D168" s="238" t="s">
        <v>164</v>
      </c>
      <c r="E168" s="239" t="s">
        <v>1352</v>
      </c>
      <c r="F168" s="240" t="s">
        <v>1353</v>
      </c>
      <c r="G168" s="241" t="s">
        <v>203</v>
      </c>
      <c r="H168" s="242">
        <v>1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</v>
      </c>
      <c r="R168" s="248">
        <f>Q168*H168</f>
        <v>0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249</v>
      </c>
      <c r="AT168" s="250" t="s">
        <v>164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249</v>
      </c>
      <c r="BM168" s="250" t="s">
        <v>1354</v>
      </c>
    </row>
    <row r="169" s="13" customFormat="1">
      <c r="A169" s="13"/>
      <c r="B169" s="252"/>
      <c r="C169" s="253"/>
      <c r="D169" s="254" t="s">
        <v>170</v>
      </c>
      <c r="E169" s="255" t="s">
        <v>1</v>
      </c>
      <c r="F169" s="256" t="s">
        <v>1355</v>
      </c>
      <c r="G169" s="253"/>
      <c r="H169" s="257">
        <v>1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170</v>
      </c>
      <c r="AU169" s="263" t="s">
        <v>88</v>
      </c>
      <c r="AV169" s="13" t="s">
        <v>88</v>
      </c>
      <c r="AW169" s="13" t="s">
        <v>31</v>
      </c>
      <c r="AX169" s="13" t="s">
        <v>83</v>
      </c>
      <c r="AY169" s="263" t="s">
        <v>162</v>
      </c>
    </row>
    <row r="170" s="2" customFormat="1" ht="24.15" customHeight="1">
      <c r="A170" s="39"/>
      <c r="B170" s="40"/>
      <c r="C170" s="238" t="s">
        <v>249</v>
      </c>
      <c r="D170" s="238" t="s">
        <v>164</v>
      </c>
      <c r="E170" s="239" t="s">
        <v>1356</v>
      </c>
      <c r="F170" s="240" t="s">
        <v>1357</v>
      </c>
      <c r="G170" s="241" t="s">
        <v>203</v>
      </c>
      <c r="H170" s="242">
        <v>2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249</v>
      </c>
      <c r="AT170" s="250" t="s">
        <v>164</v>
      </c>
      <c r="AU170" s="250" t="s">
        <v>88</v>
      </c>
      <c r="AY170" s="18" t="s">
        <v>162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249</v>
      </c>
      <c r="BM170" s="250" t="s">
        <v>1358</v>
      </c>
    </row>
    <row r="171" s="13" customFormat="1">
      <c r="A171" s="13"/>
      <c r="B171" s="252"/>
      <c r="C171" s="253"/>
      <c r="D171" s="254" t="s">
        <v>170</v>
      </c>
      <c r="E171" s="255" t="s">
        <v>1</v>
      </c>
      <c r="F171" s="256" t="s">
        <v>1359</v>
      </c>
      <c r="G171" s="253"/>
      <c r="H171" s="257">
        <v>2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170</v>
      </c>
      <c r="AU171" s="263" t="s">
        <v>88</v>
      </c>
      <c r="AV171" s="13" t="s">
        <v>88</v>
      </c>
      <c r="AW171" s="13" t="s">
        <v>31</v>
      </c>
      <c r="AX171" s="13" t="s">
        <v>83</v>
      </c>
      <c r="AY171" s="263" t="s">
        <v>162</v>
      </c>
    </row>
    <row r="172" s="2" customFormat="1" ht="24.15" customHeight="1">
      <c r="A172" s="39"/>
      <c r="B172" s="40"/>
      <c r="C172" s="238" t="s">
        <v>262</v>
      </c>
      <c r="D172" s="238" t="s">
        <v>164</v>
      </c>
      <c r="E172" s="239" t="s">
        <v>1360</v>
      </c>
      <c r="F172" s="240" t="s">
        <v>1361</v>
      </c>
      <c r="G172" s="241" t="s">
        <v>203</v>
      </c>
      <c r="H172" s="242">
        <v>5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</v>
      </c>
      <c r="R172" s="248">
        <f>Q172*H172</f>
        <v>0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249</v>
      </c>
      <c r="AT172" s="250" t="s">
        <v>164</v>
      </c>
      <c r="AU172" s="250" t="s">
        <v>88</v>
      </c>
      <c r="AY172" s="18" t="s">
        <v>162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249</v>
      </c>
      <c r="BM172" s="250" t="s">
        <v>1362</v>
      </c>
    </row>
    <row r="173" s="13" customFormat="1">
      <c r="A173" s="13"/>
      <c r="B173" s="252"/>
      <c r="C173" s="253"/>
      <c r="D173" s="254" t="s">
        <v>170</v>
      </c>
      <c r="E173" s="255" t="s">
        <v>1</v>
      </c>
      <c r="F173" s="256" t="s">
        <v>1363</v>
      </c>
      <c r="G173" s="253"/>
      <c r="H173" s="257">
        <v>5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170</v>
      </c>
      <c r="AU173" s="263" t="s">
        <v>88</v>
      </c>
      <c r="AV173" s="13" t="s">
        <v>88</v>
      </c>
      <c r="AW173" s="13" t="s">
        <v>31</v>
      </c>
      <c r="AX173" s="13" t="s">
        <v>83</v>
      </c>
      <c r="AY173" s="263" t="s">
        <v>162</v>
      </c>
    </row>
    <row r="174" s="2" customFormat="1" ht="24.15" customHeight="1">
      <c r="A174" s="39"/>
      <c r="B174" s="40"/>
      <c r="C174" s="238" t="s">
        <v>269</v>
      </c>
      <c r="D174" s="238" t="s">
        <v>164</v>
      </c>
      <c r="E174" s="239" t="s">
        <v>1364</v>
      </c>
      <c r="F174" s="240" t="s">
        <v>1365</v>
      </c>
      <c r="G174" s="241" t="s">
        <v>203</v>
      </c>
      <c r="H174" s="242">
        <v>2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249</v>
      </c>
      <c r="AT174" s="250" t="s">
        <v>164</v>
      </c>
      <c r="AU174" s="250" t="s">
        <v>88</v>
      </c>
      <c r="AY174" s="18" t="s">
        <v>162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249</v>
      </c>
      <c r="BM174" s="250" t="s">
        <v>1366</v>
      </c>
    </row>
    <row r="175" s="13" customFormat="1">
      <c r="A175" s="13"/>
      <c r="B175" s="252"/>
      <c r="C175" s="253"/>
      <c r="D175" s="254" t="s">
        <v>170</v>
      </c>
      <c r="E175" s="255" t="s">
        <v>1</v>
      </c>
      <c r="F175" s="256" t="s">
        <v>1367</v>
      </c>
      <c r="G175" s="253"/>
      <c r="H175" s="257">
        <v>2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170</v>
      </c>
      <c r="AU175" s="263" t="s">
        <v>88</v>
      </c>
      <c r="AV175" s="13" t="s">
        <v>88</v>
      </c>
      <c r="AW175" s="13" t="s">
        <v>31</v>
      </c>
      <c r="AX175" s="13" t="s">
        <v>83</v>
      </c>
      <c r="AY175" s="263" t="s">
        <v>162</v>
      </c>
    </row>
    <row r="176" s="2" customFormat="1" ht="24.15" customHeight="1">
      <c r="A176" s="39"/>
      <c r="B176" s="40"/>
      <c r="C176" s="238" t="s">
        <v>274</v>
      </c>
      <c r="D176" s="238" t="s">
        <v>164</v>
      </c>
      <c r="E176" s="239" t="s">
        <v>1368</v>
      </c>
      <c r="F176" s="240" t="s">
        <v>1369</v>
      </c>
      <c r="G176" s="241" t="s">
        <v>203</v>
      </c>
      <c r="H176" s="242">
        <v>2</v>
      </c>
      <c r="I176" s="243"/>
      <c r="J176" s="244">
        <f>ROUND(I176*H176,2)</f>
        <v>0</v>
      </c>
      <c r="K176" s="245"/>
      <c r="L176" s="45"/>
      <c r="M176" s="246" t="s">
        <v>1</v>
      </c>
      <c r="N176" s="247" t="s">
        <v>42</v>
      </c>
      <c r="O176" s="98"/>
      <c r="P176" s="248">
        <f>O176*H176</f>
        <v>0</v>
      </c>
      <c r="Q176" s="248">
        <v>1.0000000000000001E-05</v>
      </c>
      <c r="R176" s="248">
        <f>Q176*H176</f>
        <v>2.0000000000000002E-05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249</v>
      </c>
      <c r="AT176" s="250" t="s">
        <v>164</v>
      </c>
      <c r="AU176" s="250" t="s">
        <v>88</v>
      </c>
      <c r="AY176" s="18" t="s">
        <v>162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249</v>
      </c>
      <c r="BM176" s="250" t="s">
        <v>1370</v>
      </c>
    </row>
    <row r="177" s="2" customFormat="1" ht="37.8" customHeight="1">
      <c r="A177" s="39"/>
      <c r="B177" s="40"/>
      <c r="C177" s="291" t="s">
        <v>7</v>
      </c>
      <c r="D177" s="291" t="s">
        <v>534</v>
      </c>
      <c r="E177" s="292" t="s">
        <v>1371</v>
      </c>
      <c r="F177" s="293" t="s">
        <v>1372</v>
      </c>
      <c r="G177" s="294" t="s">
        <v>203</v>
      </c>
      <c r="H177" s="295">
        <v>2</v>
      </c>
      <c r="I177" s="296"/>
      <c r="J177" s="297">
        <f>ROUND(I177*H177,2)</f>
        <v>0</v>
      </c>
      <c r="K177" s="298"/>
      <c r="L177" s="299"/>
      <c r="M177" s="300" t="s">
        <v>1</v>
      </c>
      <c r="N177" s="301" t="s">
        <v>42</v>
      </c>
      <c r="O177" s="98"/>
      <c r="P177" s="248">
        <f>O177*H177</f>
        <v>0</v>
      </c>
      <c r="Q177" s="248">
        <v>0.00048000000000000001</v>
      </c>
      <c r="R177" s="248">
        <f>Q177*H177</f>
        <v>0.00096000000000000002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497</v>
      </c>
      <c r="AT177" s="250" t="s">
        <v>534</v>
      </c>
      <c r="AU177" s="250" t="s">
        <v>88</v>
      </c>
      <c r="AY177" s="18" t="s">
        <v>162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249</v>
      </c>
      <c r="BM177" s="250" t="s">
        <v>1373</v>
      </c>
    </row>
    <row r="178" s="2" customFormat="1" ht="24.15" customHeight="1">
      <c r="A178" s="39"/>
      <c r="B178" s="40"/>
      <c r="C178" s="238" t="s">
        <v>284</v>
      </c>
      <c r="D178" s="238" t="s">
        <v>164</v>
      </c>
      <c r="E178" s="239" t="s">
        <v>1374</v>
      </c>
      <c r="F178" s="240" t="s">
        <v>1375</v>
      </c>
      <c r="G178" s="241" t="s">
        <v>208</v>
      </c>
      <c r="H178" s="242">
        <v>39</v>
      </c>
      <c r="I178" s="243"/>
      <c r="J178" s="244">
        <f>ROUND(I178*H178,2)</f>
        <v>0</v>
      </c>
      <c r="K178" s="245"/>
      <c r="L178" s="45"/>
      <c r="M178" s="246" t="s">
        <v>1</v>
      </c>
      <c r="N178" s="247" t="s">
        <v>42</v>
      </c>
      <c r="O178" s="98"/>
      <c r="P178" s="248">
        <f>O178*H178</f>
        <v>0</v>
      </c>
      <c r="Q178" s="248">
        <v>0</v>
      </c>
      <c r="R178" s="248">
        <f>Q178*H178</f>
        <v>0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249</v>
      </c>
      <c r="AT178" s="250" t="s">
        <v>164</v>
      </c>
      <c r="AU178" s="250" t="s">
        <v>88</v>
      </c>
      <c r="AY178" s="18" t="s">
        <v>162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249</v>
      </c>
      <c r="BM178" s="250" t="s">
        <v>1376</v>
      </c>
    </row>
    <row r="179" s="13" customFormat="1">
      <c r="A179" s="13"/>
      <c r="B179" s="252"/>
      <c r="C179" s="253"/>
      <c r="D179" s="254" t="s">
        <v>170</v>
      </c>
      <c r="E179" s="255" t="s">
        <v>1</v>
      </c>
      <c r="F179" s="256" t="s">
        <v>1377</v>
      </c>
      <c r="G179" s="253"/>
      <c r="H179" s="257">
        <v>9.5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170</v>
      </c>
      <c r="AU179" s="263" t="s">
        <v>88</v>
      </c>
      <c r="AV179" s="13" t="s">
        <v>88</v>
      </c>
      <c r="AW179" s="13" t="s">
        <v>31</v>
      </c>
      <c r="AX179" s="13" t="s">
        <v>76</v>
      </c>
      <c r="AY179" s="263" t="s">
        <v>162</v>
      </c>
    </row>
    <row r="180" s="13" customFormat="1">
      <c r="A180" s="13"/>
      <c r="B180" s="252"/>
      <c r="C180" s="253"/>
      <c r="D180" s="254" t="s">
        <v>170</v>
      </c>
      <c r="E180" s="255" t="s">
        <v>1</v>
      </c>
      <c r="F180" s="256" t="s">
        <v>1378</v>
      </c>
      <c r="G180" s="253"/>
      <c r="H180" s="257">
        <v>17.5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170</v>
      </c>
      <c r="AU180" s="263" t="s">
        <v>88</v>
      </c>
      <c r="AV180" s="13" t="s">
        <v>88</v>
      </c>
      <c r="AW180" s="13" t="s">
        <v>31</v>
      </c>
      <c r="AX180" s="13" t="s">
        <v>76</v>
      </c>
      <c r="AY180" s="263" t="s">
        <v>162</v>
      </c>
    </row>
    <row r="181" s="13" customFormat="1">
      <c r="A181" s="13"/>
      <c r="B181" s="252"/>
      <c r="C181" s="253"/>
      <c r="D181" s="254" t="s">
        <v>170</v>
      </c>
      <c r="E181" s="255" t="s">
        <v>1</v>
      </c>
      <c r="F181" s="256" t="s">
        <v>1379</v>
      </c>
      <c r="G181" s="253"/>
      <c r="H181" s="257">
        <v>12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170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162</v>
      </c>
    </row>
    <row r="182" s="14" customFormat="1">
      <c r="A182" s="14"/>
      <c r="B182" s="264"/>
      <c r="C182" s="265"/>
      <c r="D182" s="254" t="s">
        <v>170</v>
      </c>
      <c r="E182" s="266" t="s">
        <v>1</v>
      </c>
      <c r="F182" s="267" t="s">
        <v>173</v>
      </c>
      <c r="G182" s="265"/>
      <c r="H182" s="268">
        <v>39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170</v>
      </c>
      <c r="AU182" s="274" t="s">
        <v>88</v>
      </c>
      <c r="AV182" s="14" t="s">
        <v>168</v>
      </c>
      <c r="AW182" s="14" t="s">
        <v>31</v>
      </c>
      <c r="AX182" s="14" t="s">
        <v>83</v>
      </c>
      <c r="AY182" s="274" t="s">
        <v>162</v>
      </c>
    </row>
    <row r="183" s="2" customFormat="1" ht="24.15" customHeight="1">
      <c r="A183" s="39"/>
      <c r="B183" s="40"/>
      <c r="C183" s="238" t="s">
        <v>292</v>
      </c>
      <c r="D183" s="238" t="s">
        <v>164</v>
      </c>
      <c r="E183" s="239" t="s">
        <v>1380</v>
      </c>
      <c r="F183" s="240" t="s">
        <v>1381</v>
      </c>
      <c r="G183" s="241" t="s">
        <v>183</v>
      </c>
      <c r="H183" s="242">
        <v>0.055</v>
      </c>
      <c r="I183" s="243"/>
      <c r="J183" s="244">
        <f>ROUND(I183*H183,2)</f>
        <v>0</v>
      </c>
      <c r="K183" s="245"/>
      <c r="L183" s="45"/>
      <c r="M183" s="246" t="s">
        <v>1</v>
      </c>
      <c r="N183" s="247" t="s">
        <v>42</v>
      </c>
      <c r="O183" s="98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249</v>
      </c>
      <c r="AT183" s="250" t="s">
        <v>164</v>
      </c>
      <c r="AU183" s="250" t="s">
        <v>88</v>
      </c>
      <c r="AY183" s="18" t="s">
        <v>162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249</v>
      </c>
      <c r="BM183" s="250" t="s">
        <v>1382</v>
      </c>
    </row>
    <row r="184" s="12" customFormat="1" ht="22.8" customHeight="1">
      <c r="A184" s="12"/>
      <c r="B184" s="222"/>
      <c r="C184" s="223"/>
      <c r="D184" s="224" t="s">
        <v>75</v>
      </c>
      <c r="E184" s="236" t="s">
        <v>845</v>
      </c>
      <c r="F184" s="236" t="s">
        <v>846</v>
      </c>
      <c r="G184" s="223"/>
      <c r="H184" s="223"/>
      <c r="I184" s="226"/>
      <c r="J184" s="237">
        <f>BK184</f>
        <v>0</v>
      </c>
      <c r="K184" s="223"/>
      <c r="L184" s="228"/>
      <c r="M184" s="229"/>
      <c r="N184" s="230"/>
      <c r="O184" s="230"/>
      <c r="P184" s="231">
        <f>SUM(P185:P205)</f>
        <v>0</v>
      </c>
      <c r="Q184" s="230"/>
      <c r="R184" s="231">
        <f>SUM(R185:R205)</f>
        <v>0.01661</v>
      </c>
      <c r="S184" s="230"/>
      <c r="T184" s="232">
        <f>SUM(T185:T205)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3" t="s">
        <v>88</v>
      </c>
      <c r="AT184" s="234" t="s">
        <v>75</v>
      </c>
      <c r="AU184" s="234" t="s">
        <v>83</v>
      </c>
      <c r="AY184" s="233" t="s">
        <v>162</v>
      </c>
      <c r="BK184" s="235">
        <f>SUM(BK185:BK205)</f>
        <v>0</v>
      </c>
    </row>
    <row r="185" s="2" customFormat="1" ht="24.15" customHeight="1">
      <c r="A185" s="39"/>
      <c r="B185" s="40"/>
      <c r="C185" s="238" t="s">
        <v>297</v>
      </c>
      <c r="D185" s="238" t="s">
        <v>164</v>
      </c>
      <c r="E185" s="239" t="s">
        <v>1383</v>
      </c>
      <c r="F185" s="240" t="s">
        <v>1384</v>
      </c>
      <c r="G185" s="241" t="s">
        <v>208</v>
      </c>
      <c r="H185" s="242">
        <v>40</v>
      </c>
      <c r="I185" s="243"/>
      <c r="J185" s="244">
        <f>ROUND(I185*H185,2)</f>
        <v>0</v>
      </c>
      <c r="K185" s="245"/>
      <c r="L185" s="45"/>
      <c r="M185" s="246" t="s">
        <v>1</v>
      </c>
      <c r="N185" s="247" t="s">
        <v>42</v>
      </c>
      <c r="O185" s="98"/>
      <c r="P185" s="248">
        <f>O185*H185</f>
        <v>0</v>
      </c>
      <c r="Q185" s="248">
        <v>0.00011</v>
      </c>
      <c r="R185" s="248">
        <f>Q185*H185</f>
        <v>0.0044000000000000003</v>
      </c>
      <c r="S185" s="248">
        <v>0</v>
      </c>
      <c r="T185" s="24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0" t="s">
        <v>249</v>
      </c>
      <c r="AT185" s="250" t="s">
        <v>164</v>
      </c>
      <c r="AU185" s="250" t="s">
        <v>88</v>
      </c>
      <c r="AY185" s="18" t="s">
        <v>162</v>
      </c>
      <c r="BE185" s="251">
        <f>IF(N185="základná",J185,0)</f>
        <v>0</v>
      </c>
      <c r="BF185" s="251">
        <f>IF(N185="znížená",J185,0)</f>
        <v>0</v>
      </c>
      <c r="BG185" s="251">
        <f>IF(N185="zákl. prenesená",J185,0)</f>
        <v>0</v>
      </c>
      <c r="BH185" s="251">
        <f>IF(N185="zníž. prenesená",J185,0)</f>
        <v>0</v>
      </c>
      <c r="BI185" s="251">
        <f>IF(N185="nulová",J185,0)</f>
        <v>0</v>
      </c>
      <c r="BJ185" s="18" t="s">
        <v>88</v>
      </c>
      <c r="BK185" s="251">
        <f>ROUND(I185*H185,2)</f>
        <v>0</v>
      </c>
      <c r="BL185" s="18" t="s">
        <v>249</v>
      </c>
      <c r="BM185" s="250" t="s">
        <v>1385</v>
      </c>
    </row>
    <row r="186" s="13" customFormat="1">
      <c r="A186" s="13"/>
      <c r="B186" s="252"/>
      <c r="C186" s="253"/>
      <c r="D186" s="254" t="s">
        <v>170</v>
      </c>
      <c r="E186" s="255" t="s">
        <v>1</v>
      </c>
      <c r="F186" s="256" t="s">
        <v>1386</v>
      </c>
      <c r="G186" s="253"/>
      <c r="H186" s="257">
        <v>12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170</v>
      </c>
      <c r="AU186" s="263" t="s">
        <v>88</v>
      </c>
      <c r="AV186" s="13" t="s">
        <v>88</v>
      </c>
      <c r="AW186" s="13" t="s">
        <v>31</v>
      </c>
      <c r="AX186" s="13" t="s">
        <v>76</v>
      </c>
      <c r="AY186" s="263" t="s">
        <v>162</v>
      </c>
    </row>
    <row r="187" s="13" customFormat="1">
      <c r="A187" s="13"/>
      <c r="B187" s="252"/>
      <c r="C187" s="253"/>
      <c r="D187" s="254" t="s">
        <v>170</v>
      </c>
      <c r="E187" s="255" t="s">
        <v>1</v>
      </c>
      <c r="F187" s="256" t="s">
        <v>1387</v>
      </c>
      <c r="G187" s="253"/>
      <c r="H187" s="257">
        <v>5.5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170</v>
      </c>
      <c r="AU187" s="263" t="s">
        <v>88</v>
      </c>
      <c r="AV187" s="13" t="s">
        <v>88</v>
      </c>
      <c r="AW187" s="13" t="s">
        <v>31</v>
      </c>
      <c r="AX187" s="13" t="s">
        <v>76</v>
      </c>
      <c r="AY187" s="263" t="s">
        <v>162</v>
      </c>
    </row>
    <row r="188" s="13" customFormat="1">
      <c r="A188" s="13"/>
      <c r="B188" s="252"/>
      <c r="C188" s="253"/>
      <c r="D188" s="254" t="s">
        <v>170</v>
      </c>
      <c r="E188" s="255" t="s">
        <v>1</v>
      </c>
      <c r="F188" s="256" t="s">
        <v>1388</v>
      </c>
      <c r="G188" s="253"/>
      <c r="H188" s="257">
        <v>6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170</v>
      </c>
      <c r="AU188" s="263" t="s">
        <v>88</v>
      </c>
      <c r="AV188" s="13" t="s">
        <v>88</v>
      </c>
      <c r="AW188" s="13" t="s">
        <v>31</v>
      </c>
      <c r="AX188" s="13" t="s">
        <v>76</v>
      </c>
      <c r="AY188" s="263" t="s">
        <v>162</v>
      </c>
    </row>
    <row r="189" s="13" customFormat="1">
      <c r="A189" s="13"/>
      <c r="B189" s="252"/>
      <c r="C189" s="253"/>
      <c r="D189" s="254" t="s">
        <v>170</v>
      </c>
      <c r="E189" s="255" t="s">
        <v>1</v>
      </c>
      <c r="F189" s="256" t="s">
        <v>1389</v>
      </c>
      <c r="G189" s="253"/>
      <c r="H189" s="257">
        <v>5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170</v>
      </c>
      <c r="AU189" s="263" t="s">
        <v>88</v>
      </c>
      <c r="AV189" s="13" t="s">
        <v>88</v>
      </c>
      <c r="AW189" s="13" t="s">
        <v>31</v>
      </c>
      <c r="AX189" s="13" t="s">
        <v>76</v>
      </c>
      <c r="AY189" s="263" t="s">
        <v>162</v>
      </c>
    </row>
    <row r="190" s="13" customFormat="1">
      <c r="A190" s="13"/>
      <c r="B190" s="252"/>
      <c r="C190" s="253"/>
      <c r="D190" s="254" t="s">
        <v>170</v>
      </c>
      <c r="E190" s="255" t="s">
        <v>1</v>
      </c>
      <c r="F190" s="256" t="s">
        <v>1390</v>
      </c>
      <c r="G190" s="253"/>
      <c r="H190" s="257">
        <v>4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170</v>
      </c>
      <c r="AU190" s="263" t="s">
        <v>88</v>
      </c>
      <c r="AV190" s="13" t="s">
        <v>88</v>
      </c>
      <c r="AW190" s="13" t="s">
        <v>31</v>
      </c>
      <c r="AX190" s="13" t="s">
        <v>76</v>
      </c>
      <c r="AY190" s="263" t="s">
        <v>162</v>
      </c>
    </row>
    <row r="191" s="15" customFormat="1">
      <c r="A191" s="15"/>
      <c r="B191" s="275"/>
      <c r="C191" s="276"/>
      <c r="D191" s="254" t="s">
        <v>170</v>
      </c>
      <c r="E191" s="277" t="s">
        <v>1</v>
      </c>
      <c r="F191" s="278" t="s">
        <v>218</v>
      </c>
      <c r="G191" s="276"/>
      <c r="H191" s="279">
        <v>32.5</v>
      </c>
      <c r="I191" s="280"/>
      <c r="J191" s="276"/>
      <c r="K191" s="276"/>
      <c r="L191" s="281"/>
      <c r="M191" s="282"/>
      <c r="N191" s="283"/>
      <c r="O191" s="283"/>
      <c r="P191" s="283"/>
      <c r="Q191" s="283"/>
      <c r="R191" s="283"/>
      <c r="S191" s="283"/>
      <c r="T191" s="28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5" t="s">
        <v>170</v>
      </c>
      <c r="AU191" s="285" t="s">
        <v>88</v>
      </c>
      <c r="AV191" s="15" t="s">
        <v>177</v>
      </c>
      <c r="AW191" s="15" t="s">
        <v>31</v>
      </c>
      <c r="AX191" s="15" t="s">
        <v>76</v>
      </c>
      <c r="AY191" s="285" t="s">
        <v>162</v>
      </c>
    </row>
    <row r="192" s="13" customFormat="1">
      <c r="A192" s="13"/>
      <c r="B192" s="252"/>
      <c r="C192" s="253"/>
      <c r="D192" s="254" t="s">
        <v>170</v>
      </c>
      <c r="E192" s="255" t="s">
        <v>1</v>
      </c>
      <c r="F192" s="256" t="s">
        <v>1391</v>
      </c>
      <c r="G192" s="253"/>
      <c r="H192" s="257">
        <v>7.5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170</v>
      </c>
      <c r="AU192" s="263" t="s">
        <v>88</v>
      </c>
      <c r="AV192" s="13" t="s">
        <v>88</v>
      </c>
      <c r="AW192" s="13" t="s">
        <v>31</v>
      </c>
      <c r="AX192" s="13" t="s">
        <v>76</v>
      </c>
      <c r="AY192" s="263" t="s">
        <v>162</v>
      </c>
    </row>
    <row r="193" s="14" customFormat="1">
      <c r="A193" s="14"/>
      <c r="B193" s="264"/>
      <c r="C193" s="265"/>
      <c r="D193" s="254" t="s">
        <v>170</v>
      </c>
      <c r="E193" s="266" t="s">
        <v>1</v>
      </c>
      <c r="F193" s="267" t="s">
        <v>173</v>
      </c>
      <c r="G193" s="265"/>
      <c r="H193" s="268">
        <v>40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4" t="s">
        <v>170</v>
      </c>
      <c r="AU193" s="274" t="s">
        <v>88</v>
      </c>
      <c r="AV193" s="14" t="s">
        <v>168</v>
      </c>
      <c r="AW193" s="14" t="s">
        <v>31</v>
      </c>
      <c r="AX193" s="14" t="s">
        <v>83</v>
      </c>
      <c r="AY193" s="274" t="s">
        <v>162</v>
      </c>
    </row>
    <row r="194" s="2" customFormat="1" ht="24.15" customHeight="1">
      <c r="A194" s="39"/>
      <c r="B194" s="40"/>
      <c r="C194" s="238" t="s">
        <v>301</v>
      </c>
      <c r="D194" s="238" t="s">
        <v>164</v>
      </c>
      <c r="E194" s="239" t="s">
        <v>1392</v>
      </c>
      <c r="F194" s="240" t="s">
        <v>1393</v>
      </c>
      <c r="G194" s="241" t="s">
        <v>208</v>
      </c>
      <c r="H194" s="242">
        <v>6</v>
      </c>
      <c r="I194" s="243"/>
      <c r="J194" s="244">
        <f>ROUND(I194*H194,2)</f>
        <v>0</v>
      </c>
      <c r="K194" s="245"/>
      <c r="L194" s="45"/>
      <c r="M194" s="246" t="s">
        <v>1</v>
      </c>
      <c r="N194" s="247" t="s">
        <v>42</v>
      </c>
      <c r="O194" s="98"/>
      <c r="P194" s="248">
        <f>O194*H194</f>
        <v>0</v>
      </c>
      <c r="Q194" s="248">
        <v>0.00019000000000000001</v>
      </c>
      <c r="R194" s="248">
        <f>Q194*H194</f>
        <v>0.00114</v>
      </c>
      <c r="S194" s="248">
        <v>0</v>
      </c>
      <c r="T194" s="24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0" t="s">
        <v>249</v>
      </c>
      <c r="AT194" s="250" t="s">
        <v>164</v>
      </c>
      <c r="AU194" s="250" t="s">
        <v>88</v>
      </c>
      <c r="AY194" s="18" t="s">
        <v>162</v>
      </c>
      <c r="BE194" s="251">
        <f>IF(N194="základná",J194,0)</f>
        <v>0</v>
      </c>
      <c r="BF194" s="251">
        <f>IF(N194="znížená",J194,0)</f>
        <v>0</v>
      </c>
      <c r="BG194" s="251">
        <f>IF(N194="zákl. prenesená",J194,0)</f>
        <v>0</v>
      </c>
      <c r="BH194" s="251">
        <f>IF(N194="zníž. prenesená",J194,0)</f>
        <v>0</v>
      </c>
      <c r="BI194" s="251">
        <f>IF(N194="nulová",J194,0)</f>
        <v>0</v>
      </c>
      <c r="BJ194" s="18" t="s">
        <v>88</v>
      </c>
      <c r="BK194" s="251">
        <f>ROUND(I194*H194,2)</f>
        <v>0</v>
      </c>
      <c r="BL194" s="18" t="s">
        <v>249</v>
      </c>
      <c r="BM194" s="250" t="s">
        <v>1394</v>
      </c>
    </row>
    <row r="195" s="13" customFormat="1">
      <c r="A195" s="13"/>
      <c r="B195" s="252"/>
      <c r="C195" s="253"/>
      <c r="D195" s="254" t="s">
        <v>170</v>
      </c>
      <c r="E195" s="255" t="s">
        <v>1</v>
      </c>
      <c r="F195" s="256" t="s">
        <v>1395</v>
      </c>
      <c r="G195" s="253"/>
      <c r="H195" s="257">
        <v>4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170</v>
      </c>
      <c r="AU195" s="263" t="s">
        <v>88</v>
      </c>
      <c r="AV195" s="13" t="s">
        <v>88</v>
      </c>
      <c r="AW195" s="13" t="s">
        <v>31</v>
      </c>
      <c r="AX195" s="13" t="s">
        <v>76</v>
      </c>
      <c r="AY195" s="263" t="s">
        <v>162</v>
      </c>
    </row>
    <row r="196" s="13" customFormat="1">
      <c r="A196" s="13"/>
      <c r="B196" s="252"/>
      <c r="C196" s="253"/>
      <c r="D196" s="254" t="s">
        <v>170</v>
      </c>
      <c r="E196" s="255" t="s">
        <v>1</v>
      </c>
      <c r="F196" s="256" t="s">
        <v>1396</v>
      </c>
      <c r="G196" s="253"/>
      <c r="H196" s="257">
        <v>2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170</v>
      </c>
      <c r="AU196" s="263" t="s">
        <v>88</v>
      </c>
      <c r="AV196" s="13" t="s">
        <v>88</v>
      </c>
      <c r="AW196" s="13" t="s">
        <v>31</v>
      </c>
      <c r="AX196" s="13" t="s">
        <v>76</v>
      </c>
      <c r="AY196" s="263" t="s">
        <v>162</v>
      </c>
    </row>
    <row r="197" s="14" customFormat="1">
      <c r="A197" s="14"/>
      <c r="B197" s="264"/>
      <c r="C197" s="265"/>
      <c r="D197" s="254" t="s">
        <v>170</v>
      </c>
      <c r="E197" s="266" t="s">
        <v>1</v>
      </c>
      <c r="F197" s="267" t="s">
        <v>173</v>
      </c>
      <c r="G197" s="265"/>
      <c r="H197" s="268">
        <v>6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4" t="s">
        <v>170</v>
      </c>
      <c r="AU197" s="274" t="s">
        <v>88</v>
      </c>
      <c r="AV197" s="14" t="s">
        <v>168</v>
      </c>
      <c r="AW197" s="14" t="s">
        <v>31</v>
      </c>
      <c r="AX197" s="14" t="s">
        <v>83</v>
      </c>
      <c r="AY197" s="274" t="s">
        <v>162</v>
      </c>
    </row>
    <row r="198" s="2" customFormat="1" ht="16.5" customHeight="1">
      <c r="A198" s="39"/>
      <c r="B198" s="40"/>
      <c r="C198" s="238" t="s">
        <v>308</v>
      </c>
      <c r="D198" s="238" t="s">
        <v>164</v>
      </c>
      <c r="E198" s="239" t="s">
        <v>1397</v>
      </c>
      <c r="F198" s="240" t="s">
        <v>1398</v>
      </c>
      <c r="G198" s="241" t="s">
        <v>203</v>
      </c>
      <c r="H198" s="242">
        <v>13</v>
      </c>
      <c r="I198" s="243"/>
      <c r="J198" s="244">
        <f>ROUND(I198*H198,2)</f>
        <v>0</v>
      </c>
      <c r="K198" s="245"/>
      <c r="L198" s="45"/>
      <c r="M198" s="246" t="s">
        <v>1</v>
      </c>
      <c r="N198" s="247" t="s">
        <v>42</v>
      </c>
      <c r="O198" s="98"/>
      <c r="P198" s="248">
        <f>O198*H198</f>
        <v>0</v>
      </c>
      <c r="Q198" s="248">
        <v>0</v>
      </c>
      <c r="R198" s="248">
        <f>Q198*H198</f>
        <v>0</v>
      </c>
      <c r="S198" s="248">
        <v>0</v>
      </c>
      <c r="T198" s="24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0" t="s">
        <v>249</v>
      </c>
      <c r="AT198" s="250" t="s">
        <v>164</v>
      </c>
      <c r="AU198" s="250" t="s">
        <v>88</v>
      </c>
      <c r="AY198" s="18" t="s">
        <v>162</v>
      </c>
      <c r="BE198" s="251">
        <f>IF(N198="základná",J198,0)</f>
        <v>0</v>
      </c>
      <c r="BF198" s="251">
        <f>IF(N198="znížená",J198,0)</f>
        <v>0</v>
      </c>
      <c r="BG198" s="251">
        <f>IF(N198="zákl. prenesená",J198,0)</f>
        <v>0</v>
      </c>
      <c r="BH198" s="251">
        <f>IF(N198="zníž. prenesená",J198,0)</f>
        <v>0</v>
      </c>
      <c r="BI198" s="251">
        <f>IF(N198="nulová",J198,0)</f>
        <v>0</v>
      </c>
      <c r="BJ198" s="18" t="s">
        <v>88</v>
      </c>
      <c r="BK198" s="251">
        <f>ROUND(I198*H198,2)</f>
        <v>0</v>
      </c>
      <c r="BL198" s="18" t="s">
        <v>249</v>
      </c>
      <c r="BM198" s="250" t="s">
        <v>1399</v>
      </c>
    </row>
    <row r="199" s="2" customFormat="1" ht="24.15" customHeight="1">
      <c r="A199" s="39"/>
      <c r="B199" s="40"/>
      <c r="C199" s="238" t="s">
        <v>312</v>
      </c>
      <c r="D199" s="238" t="s">
        <v>164</v>
      </c>
      <c r="E199" s="239" t="s">
        <v>1400</v>
      </c>
      <c r="F199" s="240" t="s">
        <v>1401</v>
      </c>
      <c r="G199" s="241" t="s">
        <v>203</v>
      </c>
      <c r="H199" s="242">
        <v>9</v>
      </c>
      <c r="I199" s="243"/>
      <c r="J199" s="244">
        <f>ROUND(I199*H199,2)</f>
        <v>0</v>
      </c>
      <c r="K199" s="245"/>
      <c r="L199" s="45"/>
      <c r="M199" s="246" t="s">
        <v>1</v>
      </c>
      <c r="N199" s="247" t="s">
        <v>42</v>
      </c>
      <c r="O199" s="98"/>
      <c r="P199" s="248">
        <f>O199*H199</f>
        <v>0</v>
      </c>
      <c r="Q199" s="248">
        <v>0.00012999999999999999</v>
      </c>
      <c r="R199" s="248">
        <f>Q199*H199</f>
        <v>0.0011699999999999998</v>
      </c>
      <c r="S199" s="248">
        <v>0</v>
      </c>
      <c r="T199" s="24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0" t="s">
        <v>249</v>
      </c>
      <c r="AT199" s="250" t="s">
        <v>164</v>
      </c>
      <c r="AU199" s="250" t="s">
        <v>88</v>
      </c>
      <c r="AY199" s="18" t="s">
        <v>162</v>
      </c>
      <c r="BE199" s="251">
        <f>IF(N199="základná",J199,0)</f>
        <v>0</v>
      </c>
      <c r="BF199" s="251">
        <f>IF(N199="znížená",J199,0)</f>
        <v>0</v>
      </c>
      <c r="BG199" s="251">
        <f>IF(N199="zákl. prenesená",J199,0)</f>
        <v>0</v>
      </c>
      <c r="BH199" s="251">
        <f>IF(N199="zníž. prenesená",J199,0)</f>
        <v>0</v>
      </c>
      <c r="BI199" s="251">
        <f>IF(N199="nulová",J199,0)</f>
        <v>0</v>
      </c>
      <c r="BJ199" s="18" t="s">
        <v>88</v>
      </c>
      <c r="BK199" s="251">
        <f>ROUND(I199*H199,2)</f>
        <v>0</v>
      </c>
      <c r="BL199" s="18" t="s">
        <v>249</v>
      </c>
      <c r="BM199" s="250" t="s">
        <v>1402</v>
      </c>
    </row>
    <row r="200" s="2" customFormat="1" ht="24.15" customHeight="1">
      <c r="A200" s="39"/>
      <c r="B200" s="40"/>
      <c r="C200" s="238" t="s">
        <v>465</v>
      </c>
      <c r="D200" s="238" t="s">
        <v>164</v>
      </c>
      <c r="E200" s="239" t="s">
        <v>1403</v>
      </c>
      <c r="F200" s="240" t="s">
        <v>1404</v>
      </c>
      <c r="G200" s="241" t="s">
        <v>1405</v>
      </c>
      <c r="H200" s="242">
        <v>2</v>
      </c>
      <c r="I200" s="243"/>
      <c r="J200" s="244">
        <f>ROUND(I200*H200,2)</f>
        <v>0</v>
      </c>
      <c r="K200" s="245"/>
      <c r="L200" s="45"/>
      <c r="M200" s="246" t="s">
        <v>1</v>
      </c>
      <c r="N200" s="247" t="s">
        <v>42</v>
      </c>
      <c r="O200" s="98"/>
      <c r="P200" s="248">
        <f>O200*H200</f>
        <v>0</v>
      </c>
      <c r="Q200" s="248">
        <v>0.00025999999999999998</v>
      </c>
      <c r="R200" s="248">
        <f>Q200*H200</f>
        <v>0.00051999999999999995</v>
      </c>
      <c r="S200" s="248">
        <v>0</v>
      </c>
      <c r="T200" s="24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0" t="s">
        <v>249</v>
      </c>
      <c r="AT200" s="250" t="s">
        <v>164</v>
      </c>
      <c r="AU200" s="250" t="s">
        <v>88</v>
      </c>
      <c r="AY200" s="18" t="s">
        <v>162</v>
      </c>
      <c r="BE200" s="251">
        <f>IF(N200="základná",J200,0)</f>
        <v>0</v>
      </c>
      <c r="BF200" s="251">
        <f>IF(N200="znížená",J200,0)</f>
        <v>0</v>
      </c>
      <c r="BG200" s="251">
        <f>IF(N200="zákl. prenesená",J200,0)</f>
        <v>0</v>
      </c>
      <c r="BH200" s="251">
        <f>IF(N200="zníž. prenesená",J200,0)</f>
        <v>0</v>
      </c>
      <c r="BI200" s="251">
        <f>IF(N200="nulová",J200,0)</f>
        <v>0</v>
      </c>
      <c r="BJ200" s="18" t="s">
        <v>88</v>
      </c>
      <c r="BK200" s="251">
        <f>ROUND(I200*H200,2)</f>
        <v>0</v>
      </c>
      <c r="BL200" s="18" t="s">
        <v>249</v>
      </c>
      <c r="BM200" s="250" t="s">
        <v>1406</v>
      </c>
    </row>
    <row r="201" s="2" customFormat="1" ht="24.15" customHeight="1">
      <c r="A201" s="39"/>
      <c r="B201" s="40"/>
      <c r="C201" s="238" t="s">
        <v>473</v>
      </c>
      <c r="D201" s="238" t="s">
        <v>164</v>
      </c>
      <c r="E201" s="239" t="s">
        <v>1407</v>
      </c>
      <c r="F201" s="240" t="s">
        <v>1408</v>
      </c>
      <c r="G201" s="241" t="s">
        <v>203</v>
      </c>
      <c r="H201" s="242">
        <v>1</v>
      </c>
      <c r="I201" s="243"/>
      <c r="J201" s="244">
        <f>ROUND(I201*H201,2)</f>
        <v>0</v>
      </c>
      <c r="K201" s="245"/>
      <c r="L201" s="45"/>
      <c r="M201" s="246" t="s">
        <v>1</v>
      </c>
      <c r="N201" s="247" t="s">
        <v>42</v>
      </c>
      <c r="O201" s="98"/>
      <c r="P201" s="248">
        <f>O201*H201</f>
        <v>0</v>
      </c>
      <c r="Q201" s="248">
        <v>5.0000000000000002E-05</v>
      </c>
      <c r="R201" s="248">
        <f>Q201*H201</f>
        <v>5.0000000000000002E-05</v>
      </c>
      <c r="S201" s="248">
        <v>0</v>
      </c>
      <c r="T201" s="24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0" t="s">
        <v>249</v>
      </c>
      <c r="AT201" s="250" t="s">
        <v>164</v>
      </c>
      <c r="AU201" s="250" t="s">
        <v>88</v>
      </c>
      <c r="AY201" s="18" t="s">
        <v>162</v>
      </c>
      <c r="BE201" s="251">
        <f>IF(N201="základná",J201,0)</f>
        <v>0</v>
      </c>
      <c r="BF201" s="251">
        <f>IF(N201="znížená",J201,0)</f>
        <v>0</v>
      </c>
      <c r="BG201" s="251">
        <f>IF(N201="zákl. prenesená",J201,0)</f>
        <v>0</v>
      </c>
      <c r="BH201" s="251">
        <f>IF(N201="zníž. prenesená",J201,0)</f>
        <v>0</v>
      </c>
      <c r="BI201" s="251">
        <f>IF(N201="nulová",J201,0)</f>
        <v>0</v>
      </c>
      <c r="BJ201" s="18" t="s">
        <v>88</v>
      </c>
      <c r="BK201" s="251">
        <f>ROUND(I201*H201,2)</f>
        <v>0</v>
      </c>
      <c r="BL201" s="18" t="s">
        <v>249</v>
      </c>
      <c r="BM201" s="250" t="s">
        <v>1409</v>
      </c>
    </row>
    <row r="202" s="2" customFormat="1" ht="16.5" customHeight="1">
      <c r="A202" s="39"/>
      <c r="B202" s="40"/>
      <c r="C202" s="291" t="s">
        <v>479</v>
      </c>
      <c r="D202" s="291" t="s">
        <v>534</v>
      </c>
      <c r="E202" s="292" t="s">
        <v>1410</v>
      </c>
      <c r="F202" s="293" t="s">
        <v>1411</v>
      </c>
      <c r="G202" s="294" t="s">
        <v>203</v>
      </c>
      <c r="H202" s="295">
        <v>1</v>
      </c>
      <c r="I202" s="296"/>
      <c r="J202" s="297">
        <f>ROUND(I202*H202,2)</f>
        <v>0</v>
      </c>
      <c r="K202" s="298"/>
      <c r="L202" s="299"/>
      <c r="M202" s="300" t="s">
        <v>1</v>
      </c>
      <c r="N202" s="301" t="s">
        <v>42</v>
      </c>
      <c r="O202" s="98"/>
      <c r="P202" s="248">
        <f>O202*H202</f>
        <v>0</v>
      </c>
      <c r="Q202" s="248">
        <v>0.00059000000000000003</v>
      </c>
      <c r="R202" s="248">
        <f>Q202*H202</f>
        <v>0.00059000000000000003</v>
      </c>
      <c r="S202" s="248">
        <v>0</v>
      </c>
      <c r="T202" s="24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0" t="s">
        <v>497</v>
      </c>
      <c r="AT202" s="250" t="s">
        <v>534</v>
      </c>
      <c r="AU202" s="250" t="s">
        <v>88</v>
      </c>
      <c r="AY202" s="18" t="s">
        <v>162</v>
      </c>
      <c r="BE202" s="251">
        <f>IF(N202="základná",J202,0)</f>
        <v>0</v>
      </c>
      <c r="BF202" s="251">
        <f>IF(N202="znížená",J202,0)</f>
        <v>0</v>
      </c>
      <c r="BG202" s="251">
        <f>IF(N202="zákl. prenesená",J202,0)</f>
        <v>0</v>
      </c>
      <c r="BH202" s="251">
        <f>IF(N202="zníž. prenesená",J202,0)</f>
        <v>0</v>
      </c>
      <c r="BI202" s="251">
        <f>IF(N202="nulová",J202,0)</f>
        <v>0</v>
      </c>
      <c r="BJ202" s="18" t="s">
        <v>88</v>
      </c>
      <c r="BK202" s="251">
        <f>ROUND(I202*H202,2)</f>
        <v>0</v>
      </c>
      <c r="BL202" s="18" t="s">
        <v>249</v>
      </c>
      <c r="BM202" s="250" t="s">
        <v>1412</v>
      </c>
    </row>
    <row r="203" s="2" customFormat="1" ht="24.15" customHeight="1">
      <c r="A203" s="39"/>
      <c r="B203" s="40"/>
      <c r="C203" s="238" t="s">
        <v>484</v>
      </c>
      <c r="D203" s="238" t="s">
        <v>164</v>
      </c>
      <c r="E203" s="239" t="s">
        <v>1413</v>
      </c>
      <c r="F203" s="240" t="s">
        <v>1414</v>
      </c>
      <c r="G203" s="241" t="s">
        <v>208</v>
      </c>
      <c r="H203" s="242">
        <v>46</v>
      </c>
      <c r="I203" s="243"/>
      <c r="J203" s="244">
        <f>ROUND(I203*H203,2)</f>
        <v>0</v>
      </c>
      <c r="K203" s="245"/>
      <c r="L203" s="45"/>
      <c r="M203" s="246" t="s">
        <v>1</v>
      </c>
      <c r="N203" s="247" t="s">
        <v>42</v>
      </c>
      <c r="O203" s="98"/>
      <c r="P203" s="248">
        <f>O203*H203</f>
        <v>0</v>
      </c>
      <c r="Q203" s="248">
        <v>0.00018000000000000001</v>
      </c>
      <c r="R203" s="248">
        <f>Q203*H203</f>
        <v>0.0082800000000000009</v>
      </c>
      <c r="S203" s="248">
        <v>0</v>
      </c>
      <c r="T203" s="24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0" t="s">
        <v>249</v>
      </c>
      <c r="AT203" s="250" t="s">
        <v>164</v>
      </c>
      <c r="AU203" s="250" t="s">
        <v>88</v>
      </c>
      <c r="AY203" s="18" t="s">
        <v>162</v>
      </c>
      <c r="BE203" s="251">
        <f>IF(N203="základná",J203,0)</f>
        <v>0</v>
      </c>
      <c r="BF203" s="251">
        <f>IF(N203="znížená",J203,0)</f>
        <v>0</v>
      </c>
      <c r="BG203" s="251">
        <f>IF(N203="zákl. prenesená",J203,0)</f>
        <v>0</v>
      </c>
      <c r="BH203" s="251">
        <f>IF(N203="zníž. prenesená",J203,0)</f>
        <v>0</v>
      </c>
      <c r="BI203" s="251">
        <f>IF(N203="nulová",J203,0)</f>
        <v>0</v>
      </c>
      <c r="BJ203" s="18" t="s">
        <v>88</v>
      </c>
      <c r="BK203" s="251">
        <f>ROUND(I203*H203,2)</f>
        <v>0</v>
      </c>
      <c r="BL203" s="18" t="s">
        <v>249</v>
      </c>
      <c r="BM203" s="250" t="s">
        <v>1415</v>
      </c>
    </row>
    <row r="204" s="2" customFormat="1" ht="24.15" customHeight="1">
      <c r="A204" s="39"/>
      <c r="B204" s="40"/>
      <c r="C204" s="238" t="s">
        <v>490</v>
      </c>
      <c r="D204" s="238" t="s">
        <v>164</v>
      </c>
      <c r="E204" s="239" t="s">
        <v>1416</v>
      </c>
      <c r="F204" s="240" t="s">
        <v>1417</v>
      </c>
      <c r="G204" s="241" t="s">
        <v>208</v>
      </c>
      <c r="H204" s="242">
        <v>46</v>
      </c>
      <c r="I204" s="243"/>
      <c r="J204" s="244">
        <f>ROUND(I204*H204,2)</f>
        <v>0</v>
      </c>
      <c r="K204" s="245"/>
      <c r="L204" s="45"/>
      <c r="M204" s="246" t="s">
        <v>1</v>
      </c>
      <c r="N204" s="247" t="s">
        <v>42</v>
      </c>
      <c r="O204" s="98"/>
      <c r="P204" s="248">
        <f>O204*H204</f>
        <v>0</v>
      </c>
      <c r="Q204" s="248">
        <v>1.0000000000000001E-05</v>
      </c>
      <c r="R204" s="248">
        <f>Q204*H204</f>
        <v>0.00046000000000000001</v>
      </c>
      <c r="S204" s="248">
        <v>0</v>
      </c>
      <c r="T204" s="24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0" t="s">
        <v>249</v>
      </c>
      <c r="AT204" s="250" t="s">
        <v>164</v>
      </c>
      <c r="AU204" s="250" t="s">
        <v>88</v>
      </c>
      <c r="AY204" s="18" t="s">
        <v>162</v>
      </c>
      <c r="BE204" s="251">
        <f>IF(N204="základná",J204,0)</f>
        <v>0</v>
      </c>
      <c r="BF204" s="251">
        <f>IF(N204="znížená",J204,0)</f>
        <v>0</v>
      </c>
      <c r="BG204" s="251">
        <f>IF(N204="zákl. prenesená",J204,0)</f>
        <v>0</v>
      </c>
      <c r="BH204" s="251">
        <f>IF(N204="zníž. prenesená",J204,0)</f>
        <v>0</v>
      </c>
      <c r="BI204" s="251">
        <f>IF(N204="nulová",J204,0)</f>
        <v>0</v>
      </c>
      <c r="BJ204" s="18" t="s">
        <v>88</v>
      </c>
      <c r="BK204" s="251">
        <f>ROUND(I204*H204,2)</f>
        <v>0</v>
      </c>
      <c r="BL204" s="18" t="s">
        <v>249</v>
      </c>
      <c r="BM204" s="250" t="s">
        <v>1418</v>
      </c>
    </row>
    <row r="205" s="2" customFormat="1" ht="24.15" customHeight="1">
      <c r="A205" s="39"/>
      <c r="B205" s="40"/>
      <c r="C205" s="238" t="s">
        <v>497</v>
      </c>
      <c r="D205" s="238" t="s">
        <v>164</v>
      </c>
      <c r="E205" s="239" t="s">
        <v>856</v>
      </c>
      <c r="F205" s="240" t="s">
        <v>857</v>
      </c>
      <c r="G205" s="241" t="s">
        <v>183</v>
      </c>
      <c r="H205" s="242">
        <v>0.017000000000000001</v>
      </c>
      <c r="I205" s="243"/>
      <c r="J205" s="244">
        <f>ROUND(I205*H205,2)</f>
        <v>0</v>
      </c>
      <c r="K205" s="245"/>
      <c r="L205" s="45"/>
      <c r="M205" s="246" t="s">
        <v>1</v>
      </c>
      <c r="N205" s="247" t="s">
        <v>42</v>
      </c>
      <c r="O205" s="98"/>
      <c r="P205" s="248">
        <f>O205*H205</f>
        <v>0</v>
      </c>
      <c r="Q205" s="248">
        <v>0</v>
      </c>
      <c r="R205" s="248">
        <f>Q205*H205</f>
        <v>0</v>
      </c>
      <c r="S205" s="248">
        <v>0</v>
      </c>
      <c r="T205" s="24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0" t="s">
        <v>249</v>
      </c>
      <c r="AT205" s="250" t="s">
        <v>164</v>
      </c>
      <c r="AU205" s="250" t="s">
        <v>88</v>
      </c>
      <c r="AY205" s="18" t="s">
        <v>162</v>
      </c>
      <c r="BE205" s="251">
        <f>IF(N205="základná",J205,0)</f>
        <v>0</v>
      </c>
      <c r="BF205" s="251">
        <f>IF(N205="znížená",J205,0)</f>
        <v>0</v>
      </c>
      <c r="BG205" s="251">
        <f>IF(N205="zákl. prenesená",J205,0)</f>
        <v>0</v>
      </c>
      <c r="BH205" s="251">
        <f>IF(N205="zníž. prenesená",J205,0)</f>
        <v>0</v>
      </c>
      <c r="BI205" s="251">
        <f>IF(N205="nulová",J205,0)</f>
        <v>0</v>
      </c>
      <c r="BJ205" s="18" t="s">
        <v>88</v>
      </c>
      <c r="BK205" s="251">
        <f>ROUND(I205*H205,2)</f>
        <v>0</v>
      </c>
      <c r="BL205" s="18" t="s">
        <v>249</v>
      </c>
      <c r="BM205" s="250" t="s">
        <v>1419</v>
      </c>
    </row>
    <row r="206" s="12" customFormat="1" ht="22.8" customHeight="1">
      <c r="A206" s="12"/>
      <c r="B206" s="222"/>
      <c r="C206" s="223"/>
      <c r="D206" s="224" t="s">
        <v>75</v>
      </c>
      <c r="E206" s="236" t="s">
        <v>1420</v>
      </c>
      <c r="F206" s="236" t="s">
        <v>1421</v>
      </c>
      <c r="G206" s="223"/>
      <c r="H206" s="223"/>
      <c r="I206" s="226"/>
      <c r="J206" s="237">
        <f>BK206</f>
        <v>0</v>
      </c>
      <c r="K206" s="223"/>
      <c r="L206" s="228"/>
      <c r="M206" s="229"/>
      <c r="N206" s="230"/>
      <c r="O206" s="230"/>
      <c r="P206" s="231">
        <f>SUM(P207:P242)</f>
        <v>0</v>
      </c>
      <c r="Q206" s="230"/>
      <c r="R206" s="231">
        <f>SUM(R207:R242)</f>
        <v>0.25183</v>
      </c>
      <c r="S206" s="230"/>
      <c r="T206" s="232">
        <f>SUM(T207:T242)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3" t="s">
        <v>88</v>
      </c>
      <c r="AT206" s="234" t="s">
        <v>75</v>
      </c>
      <c r="AU206" s="234" t="s">
        <v>83</v>
      </c>
      <c r="AY206" s="233" t="s">
        <v>162</v>
      </c>
      <c r="BK206" s="235">
        <f>SUM(BK207:BK242)</f>
        <v>0</v>
      </c>
    </row>
    <row r="207" s="2" customFormat="1" ht="24.15" customHeight="1">
      <c r="A207" s="39"/>
      <c r="B207" s="40"/>
      <c r="C207" s="238" t="s">
        <v>504</v>
      </c>
      <c r="D207" s="238" t="s">
        <v>164</v>
      </c>
      <c r="E207" s="239" t="s">
        <v>1422</v>
      </c>
      <c r="F207" s="240" t="s">
        <v>1423</v>
      </c>
      <c r="G207" s="241" t="s">
        <v>203</v>
      </c>
      <c r="H207" s="242">
        <v>2</v>
      </c>
      <c r="I207" s="243"/>
      <c r="J207" s="244">
        <f>ROUND(I207*H207,2)</f>
        <v>0</v>
      </c>
      <c r="K207" s="245"/>
      <c r="L207" s="45"/>
      <c r="M207" s="246" t="s">
        <v>1</v>
      </c>
      <c r="N207" s="247" t="s">
        <v>42</v>
      </c>
      <c r="O207" s="98"/>
      <c r="P207" s="248">
        <f>O207*H207</f>
        <v>0</v>
      </c>
      <c r="Q207" s="248">
        <v>0</v>
      </c>
      <c r="R207" s="248">
        <f>Q207*H207</f>
        <v>0</v>
      </c>
      <c r="S207" s="248">
        <v>0</v>
      </c>
      <c r="T207" s="24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0" t="s">
        <v>249</v>
      </c>
      <c r="AT207" s="250" t="s">
        <v>164</v>
      </c>
      <c r="AU207" s="250" t="s">
        <v>88</v>
      </c>
      <c r="AY207" s="18" t="s">
        <v>162</v>
      </c>
      <c r="BE207" s="251">
        <f>IF(N207="základná",J207,0)</f>
        <v>0</v>
      </c>
      <c r="BF207" s="251">
        <f>IF(N207="znížená",J207,0)</f>
        <v>0</v>
      </c>
      <c r="BG207" s="251">
        <f>IF(N207="zákl. prenesená",J207,0)</f>
        <v>0</v>
      </c>
      <c r="BH207" s="251">
        <f>IF(N207="zníž. prenesená",J207,0)</f>
        <v>0</v>
      </c>
      <c r="BI207" s="251">
        <f>IF(N207="nulová",J207,0)</f>
        <v>0</v>
      </c>
      <c r="BJ207" s="18" t="s">
        <v>88</v>
      </c>
      <c r="BK207" s="251">
        <f>ROUND(I207*H207,2)</f>
        <v>0</v>
      </c>
      <c r="BL207" s="18" t="s">
        <v>249</v>
      </c>
      <c r="BM207" s="250" t="s">
        <v>1424</v>
      </c>
    </row>
    <row r="208" s="2" customFormat="1" ht="37.8" customHeight="1">
      <c r="A208" s="39"/>
      <c r="B208" s="40"/>
      <c r="C208" s="291" t="s">
        <v>511</v>
      </c>
      <c r="D208" s="291" t="s">
        <v>534</v>
      </c>
      <c r="E208" s="292" t="s">
        <v>1425</v>
      </c>
      <c r="F208" s="293" t="s">
        <v>1426</v>
      </c>
      <c r="G208" s="294" t="s">
        <v>203</v>
      </c>
      <c r="H208" s="295">
        <v>2</v>
      </c>
      <c r="I208" s="296"/>
      <c r="J208" s="297">
        <f>ROUND(I208*H208,2)</f>
        <v>0</v>
      </c>
      <c r="K208" s="298"/>
      <c r="L208" s="299"/>
      <c r="M208" s="300" t="s">
        <v>1</v>
      </c>
      <c r="N208" s="301" t="s">
        <v>42</v>
      </c>
      <c r="O208" s="98"/>
      <c r="P208" s="248">
        <f>O208*H208</f>
        <v>0</v>
      </c>
      <c r="Q208" s="248">
        <v>0.016049999999999998</v>
      </c>
      <c r="R208" s="248">
        <f>Q208*H208</f>
        <v>0.032099999999999997</v>
      </c>
      <c r="S208" s="248">
        <v>0</v>
      </c>
      <c r="T208" s="24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0" t="s">
        <v>497</v>
      </c>
      <c r="AT208" s="250" t="s">
        <v>534</v>
      </c>
      <c r="AU208" s="250" t="s">
        <v>88</v>
      </c>
      <c r="AY208" s="18" t="s">
        <v>162</v>
      </c>
      <c r="BE208" s="251">
        <f>IF(N208="základná",J208,0)</f>
        <v>0</v>
      </c>
      <c r="BF208" s="251">
        <f>IF(N208="znížená",J208,0)</f>
        <v>0</v>
      </c>
      <c r="BG208" s="251">
        <f>IF(N208="zákl. prenesená",J208,0)</f>
        <v>0</v>
      </c>
      <c r="BH208" s="251">
        <f>IF(N208="zníž. prenesená",J208,0)</f>
        <v>0</v>
      </c>
      <c r="BI208" s="251">
        <f>IF(N208="nulová",J208,0)</f>
        <v>0</v>
      </c>
      <c r="BJ208" s="18" t="s">
        <v>88</v>
      </c>
      <c r="BK208" s="251">
        <f>ROUND(I208*H208,2)</f>
        <v>0</v>
      </c>
      <c r="BL208" s="18" t="s">
        <v>249</v>
      </c>
      <c r="BM208" s="250" t="s">
        <v>1427</v>
      </c>
    </row>
    <row r="209" s="2" customFormat="1" ht="16.5" customHeight="1">
      <c r="A209" s="39"/>
      <c r="B209" s="40"/>
      <c r="C209" s="238" t="s">
        <v>515</v>
      </c>
      <c r="D209" s="238" t="s">
        <v>164</v>
      </c>
      <c r="E209" s="239" t="s">
        <v>1428</v>
      </c>
      <c r="F209" s="240" t="s">
        <v>1429</v>
      </c>
      <c r="G209" s="241" t="s">
        <v>203</v>
      </c>
      <c r="H209" s="242">
        <v>2</v>
      </c>
      <c r="I209" s="243"/>
      <c r="J209" s="244">
        <f>ROUND(I209*H209,2)</f>
        <v>0</v>
      </c>
      <c r="K209" s="245"/>
      <c r="L209" s="45"/>
      <c r="M209" s="246" t="s">
        <v>1</v>
      </c>
      <c r="N209" s="247" t="s">
        <v>42</v>
      </c>
      <c r="O209" s="98"/>
      <c r="P209" s="248">
        <f>O209*H209</f>
        <v>0</v>
      </c>
      <c r="Q209" s="248">
        <v>0</v>
      </c>
      <c r="R209" s="248">
        <f>Q209*H209</f>
        <v>0</v>
      </c>
      <c r="S209" s="248">
        <v>0</v>
      </c>
      <c r="T209" s="24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0" t="s">
        <v>249</v>
      </c>
      <c r="AT209" s="250" t="s">
        <v>164</v>
      </c>
      <c r="AU209" s="250" t="s">
        <v>88</v>
      </c>
      <c r="AY209" s="18" t="s">
        <v>162</v>
      </c>
      <c r="BE209" s="251">
        <f>IF(N209="základná",J209,0)</f>
        <v>0</v>
      </c>
      <c r="BF209" s="251">
        <f>IF(N209="znížená",J209,0)</f>
        <v>0</v>
      </c>
      <c r="BG209" s="251">
        <f>IF(N209="zákl. prenesená",J209,0)</f>
        <v>0</v>
      </c>
      <c r="BH209" s="251">
        <f>IF(N209="zníž. prenesená",J209,0)</f>
        <v>0</v>
      </c>
      <c r="BI209" s="251">
        <f>IF(N209="nulová",J209,0)</f>
        <v>0</v>
      </c>
      <c r="BJ209" s="18" t="s">
        <v>88</v>
      </c>
      <c r="BK209" s="251">
        <f>ROUND(I209*H209,2)</f>
        <v>0</v>
      </c>
      <c r="BL209" s="18" t="s">
        <v>249</v>
      </c>
      <c r="BM209" s="250" t="s">
        <v>1430</v>
      </c>
    </row>
    <row r="210" s="2" customFormat="1" ht="21.75" customHeight="1">
      <c r="A210" s="39"/>
      <c r="B210" s="40"/>
      <c r="C210" s="291" t="s">
        <v>524</v>
      </c>
      <c r="D210" s="291" t="s">
        <v>534</v>
      </c>
      <c r="E210" s="292" t="s">
        <v>1431</v>
      </c>
      <c r="F210" s="293" t="s">
        <v>1432</v>
      </c>
      <c r="G210" s="294" t="s">
        <v>203</v>
      </c>
      <c r="H210" s="295">
        <v>2</v>
      </c>
      <c r="I210" s="296"/>
      <c r="J210" s="297">
        <f>ROUND(I210*H210,2)</f>
        <v>0</v>
      </c>
      <c r="K210" s="298"/>
      <c r="L210" s="299"/>
      <c r="M210" s="300" t="s">
        <v>1</v>
      </c>
      <c r="N210" s="301" t="s">
        <v>42</v>
      </c>
      <c r="O210" s="98"/>
      <c r="P210" s="248">
        <f>O210*H210</f>
        <v>0</v>
      </c>
      <c r="Q210" s="248">
        <v>0.0135</v>
      </c>
      <c r="R210" s="248">
        <f>Q210*H210</f>
        <v>0.027</v>
      </c>
      <c r="S210" s="248">
        <v>0</v>
      </c>
      <c r="T210" s="24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0" t="s">
        <v>497</v>
      </c>
      <c r="AT210" s="250" t="s">
        <v>534</v>
      </c>
      <c r="AU210" s="250" t="s">
        <v>88</v>
      </c>
      <c r="AY210" s="18" t="s">
        <v>162</v>
      </c>
      <c r="BE210" s="251">
        <f>IF(N210="základná",J210,0)</f>
        <v>0</v>
      </c>
      <c r="BF210" s="251">
        <f>IF(N210="znížená",J210,0)</f>
        <v>0</v>
      </c>
      <c r="BG210" s="251">
        <f>IF(N210="zákl. prenesená",J210,0)</f>
        <v>0</v>
      </c>
      <c r="BH210" s="251">
        <f>IF(N210="zníž. prenesená",J210,0)</f>
        <v>0</v>
      </c>
      <c r="BI210" s="251">
        <f>IF(N210="nulová",J210,0)</f>
        <v>0</v>
      </c>
      <c r="BJ210" s="18" t="s">
        <v>88</v>
      </c>
      <c r="BK210" s="251">
        <f>ROUND(I210*H210,2)</f>
        <v>0</v>
      </c>
      <c r="BL210" s="18" t="s">
        <v>249</v>
      </c>
      <c r="BM210" s="250" t="s">
        <v>1433</v>
      </c>
    </row>
    <row r="211" s="2" customFormat="1" ht="24.15" customHeight="1">
      <c r="A211" s="39"/>
      <c r="B211" s="40"/>
      <c r="C211" s="238" t="s">
        <v>533</v>
      </c>
      <c r="D211" s="238" t="s">
        <v>164</v>
      </c>
      <c r="E211" s="239" t="s">
        <v>1434</v>
      </c>
      <c r="F211" s="240" t="s">
        <v>1435</v>
      </c>
      <c r="G211" s="241" t="s">
        <v>203</v>
      </c>
      <c r="H211" s="242">
        <v>2</v>
      </c>
      <c r="I211" s="243"/>
      <c r="J211" s="244">
        <f>ROUND(I211*H211,2)</f>
        <v>0</v>
      </c>
      <c r="K211" s="245"/>
      <c r="L211" s="45"/>
      <c r="M211" s="246" t="s">
        <v>1</v>
      </c>
      <c r="N211" s="247" t="s">
        <v>42</v>
      </c>
      <c r="O211" s="98"/>
      <c r="P211" s="248">
        <f>O211*H211</f>
        <v>0</v>
      </c>
      <c r="Q211" s="248">
        <v>0.0023</v>
      </c>
      <c r="R211" s="248">
        <f>Q211*H211</f>
        <v>0.0045999999999999999</v>
      </c>
      <c r="S211" s="248">
        <v>0</v>
      </c>
      <c r="T211" s="24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0" t="s">
        <v>249</v>
      </c>
      <c r="AT211" s="250" t="s">
        <v>164</v>
      </c>
      <c r="AU211" s="250" t="s">
        <v>88</v>
      </c>
      <c r="AY211" s="18" t="s">
        <v>162</v>
      </c>
      <c r="BE211" s="251">
        <f>IF(N211="základná",J211,0)</f>
        <v>0</v>
      </c>
      <c r="BF211" s="251">
        <f>IF(N211="znížená",J211,0)</f>
        <v>0</v>
      </c>
      <c r="BG211" s="251">
        <f>IF(N211="zákl. prenesená",J211,0)</f>
        <v>0</v>
      </c>
      <c r="BH211" s="251">
        <f>IF(N211="zníž. prenesená",J211,0)</f>
        <v>0</v>
      </c>
      <c r="BI211" s="251">
        <f>IF(N211="nulová",J211,0)</f>
        <v>0</v>
      </c>
      <c r="BJ211" s="18" t="s">
        <v>88</v>
      </c>
      <c r="BK211" s="251">
        <f>ROUND(I211*H211,2)</f>
        <v>0</v>
      </c>
      <c r="BL211" s="18" t="s">
        <v>249</v>
      </c>
      <c r="BM211" s="250" t="s">
        <v>1436</v>
      </c>
    </row>
    <row r="212" s="2" customFormat="1" ht="16.5" customHeight="1">
      <c r="A212" s="39"/>
      <c r="B212" s="40"/>
      <c r="C212" s="291" t="s">
        <v>539</v>
      </c>
      <c r="D212" s="291" t="s">
        <v>534</v>
      </c>
      <c r="E212" s="292" t="s">
        <v>1437</v>
      </c>
      <c r="F212" s="293" t="s">
        <v>1438</v>
      </c>
      <c r="G212" s="294" t="s">
        <v>203</v>
      </c>
      <c r="H212" s="295">
        <v>2</v>
      </c>
      <c r="I212" s="296"/>
      <c r="J212" s="297">
        <f>ROUND(I212*H212,2)</f>
        <v>0</v>
      </c>
      <c r="K212" s="298"/>
      <c r="L212" s="299"/>
      <c r="M212" s="300" t="s">
        <v>1</v>
      </c>
      <c r="N212" s="301" t="s">
        <v>42</v>
      </c>
      <c r="O212" s="98"/>
      <c r="P212" s="248">
        <f>O212*H212</f>
        <v>0</v>
      </c>
      <c r="Q212" s="248">
        <v>0.0061999999999999998</v>
      </c>
      <c r="R212" s="248">
        <f>Q212*H212</f>
        <v>0.0124</v>
      </c>
      <c r="S212" s="248">
        <v>0</v>
      </c>
      <c r="T212" s="24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0" t="s">
        <v>497</v>
      </c>
      <c r="AT212" s="250" t="s">
        <v>534</v>
      </c>
      <c r="AU212" s="250" t="s">
        <v>88</v>
      </c>
      <c r="AY212" s="18" t="s">
        <v>162</v>
      </c>
      <c r="BE212" s="251">
        <f>IF(N212="základná",J212,0)</f>
        <v>0</v>
      </c>
      <c r="BF212" s="251">
        <f>IF(N212="znížená",J212,0)</f>
        <v>0</v>
      </c>
      <c r="BG212" s="251">
        <f>IF(N212="zákl. prenesená",J212,0)</f>
        <v>0</v>
      </c>
      <c r="BH212" s="251">
        <f>IF(N212="zníž. prenesená",J212,0)</f>
        <v>0</v>
      </c>
      <c r="BI212" s="251">
        <f>IF(N212="nulová",J212,0)</f>
        <v>0</v>
      </c>
      <c r="BJ212" s="18" t="s">
        <v>88</v>
      </c>
      <c r="BK212" s="251">
        <f>ROUND(I212*H212,2)</f>
        <v>0</v>
      </c>
      <c r="BL212" s="18" t="s">
        <v>249</v>
      </c>
      <c r="BM212" s="250" t="s">
        <v>1439</v>
      </c>
    </row>
    <row r="213" s="2" customFormat="1" ht="37.8" customHeight="1">
      <c r="A213" s="39"/>
      <c r="B213" s="40"/>
      <c r="C213" s="238" t="s">
        <v>545</v>
      </c>
      <c r="D213" s="238" t="s">
        <v>164</v>
      </c>
      <c r="E213" s="239" t="s">
        <v>1440</v>
      </c>
      <c r="F213" s="240" t="s">
        <v>1441</v>
      </c>
      <c r="G213" s="241" t="s">
        <v>203</v>
      </c>
      <c r="H213" s="242">
        <v>2</v>
      </c>
      <c r="I213" s="243"/>
      <c r="J213" s="244">
        <f>ROUND(I213*H213,2)</f>
        <v>0</v>
      </c>
      <c r="K213" s="245"/>
      <c r="L213" s="45"/>
      <c r="M213" s="246" t="s">
        <v>1</v>
      </c>
      <c r="N213" s="247" t="s">
        <v>42</v>
      </c>
      <c r="O213" s="98"/>
      <c r="P213" s="248">
        <f>O213*H213</f>
        <v>0</v>
      </c>
      <c r="Q213" s="248">
        <v>0.00098999999999999999</v>
      </c>
      <c r="R213" s="248">
        <f>Q213*H213</f>
        <v>0.00198</v>
      </c>
      <c r="S213" s="248">
        <v>0</v>
      </c>
      <c r="T213" s="24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0" t="s">
        <v>249</v>
      </c>
      <c r="AT213" s="250" t="s">
        <v>164</v>
      </c>
      <c r="AU213" s="250" t="s">
        <v>88</v>
      </c>
      <c r="AY213" s="18" t="s">
        <v>162</v>
      </c>
      <c r="BE213" s="251">
        <f>IF(N213="základná",J213,0)</f>
        <v>0</v>
      </c>
      <c r="BF213" s="251">
        <f>IF(N213="znížená",J213,0)</f>
        <v>0</v>
      </c>
      <c r="BG213" s="251">
        <f>IF(N213="zákl. prenesená",J213,0)</f>
        <v>0</v>
      </c>
      <c r="BH213" s="251">
        <f>IF(N213="zníž. prenesená",J213,0)</f>
        <v>0</v>
      </c>
      <c r="BI213" s="251">
        <f>IF(N213="nulová",J213,0)</f>
        <v>0</v>
      </c>
      <c r="BJ213" s="18" t="s">
        <v>88</v>
      </c>
      <c r="BK213" s="251">
        <f>ROUND(I213*H213,2)</f>
        <v>0</v>
      </c>
      <c r="BL213" s="18" t="s">
        <v>249</v>
      </c>
      <c r="BM213" s="250" t="s">
        <v>1442</v>
      </c>
    </row>
    <row r="214" s="2" customFormat="1" ht="24.15" customHeight="1">
      <c r="A214" s="39"/>
      <c r="B214" s="40"/>
      <c r="C214" s="291" t="s">
        <v>552</v>
      </c>
      <c r="D214" s="291" t="s">
        <v>534</v>
      </c>
      <c r="E214" s="292" t="s">
        <v>1443</v>
      </c>
      <c r="F214" s="293" t="s">
        <v>1444</v>
      </c>
      <c r="G214" s="294" t="s">
        <v>203</v>
      </c>
      <c r="H214" s="295">
        <v>2</v>
      </c>
      <c r="I214" s="296"/>
      <c r="J214" s="297">
        <f>ROUND(I214*H214,2)</f>
        <v>0</v>
      </c>
      <c r="K214" s="298"/>
      <c r="L214" s="299"/>
      <c r="M214" s="300" t="s">
        <v>1</v>
      </c>
      <c r="N214" s="301" t="s">
        <v>42</v>
      </c>
      <c r="O214" s="98"/>
      <c r="P214" s="248">
        <f>O214*H214</f>
        <v>0</v>
      </c>
      <c r="Q214" s="248">
        <v>0.053999999999999999</v>
      </c>
      <c r="R214" s="248">
        <f>Q214*H214</f>
        <v>0.108</v>
      </c>
      <c r="S214" s="248">
        <v>0</v>
      </c>
      <c r="T214" s="24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0" t="s">
        <v>497</v>
      </c>
      <c r="AT214" s="250" t="s">
        <v>534</v>
      </c>
      <c r="AU214" s="250" t="s">
        <v>88</v>
      </c>
      <c r="AY214" s="18" t="s">
        <v>162</v>
      </c>
      <c r="BE214" s="251">
        <f>IF(N214="základná",J214,0)</f>
        <v>0</v>
      </c>
      <c r="BF214" s="251">
        <f>IF(N214="znížená",J214,0)</f>
        <v>0</v>
      </c>
      <c r="BG214" s="251">
        <f>IF(N214="zákl. prenesená",J214,0)</f>
        <v>0</v>
      </c>
      <c r="BH214" s="251">
        <f>IF(N214="zníž. prenesená",J214,0)</f>
        <v>0</v>
      </c>
      <c r="BI214" s="251">
        <f>IF(N214="nulová",J214,0)</f>
        <v>0</v>
      </c>
      <c r="BJ214" s="18" t="s">
        <v>88</v>
      </c>
      <c r="BK214" s="251">
        <f>ROUND(I214*H214,2)</f>
        <v>0</v>
      </c>
      <c r="BL214" s="18" t="s">
        <v>249</v>
      </c>
      <c r="BM214" s="250" t="s">
        <v>1445</v>
      </c>
    </row>
    <row r="215" s="2" customFormat="1" ht="16.5" customHeight="1">
      <c r="A215" s="39"/>
      <c r="B215" s="40"/>
      <c r="C215" s="238" t="s">
        <v>557</v>
      </c>
      <c r="D215" s="238" t="s">
        <v>164</v>
      </c>
      <c r="E215" s="239" t="s">
        <v>1446</v>
      </c>
      <c r="F215" s="240" t="s">
        <v>1447</v>
      </c>
      <c r="G215" s="241" t="s">
        <v>203</v>
      </c>
      <c r="H215" s="242">
        <v>2</v>
      </c>
      <c r="I215" s="243"/>
      <c r="J215" s="244">
        <f>ROUND(I215*H215,2)</f>
        <v>0</v>
      </c>
      <c r="K215" s="245"/>
      <c r="L215" s="45"/>
      <c r="M215" s="246" t="s">
        <v>1</v>
      </c>
      <c r="N215" s="247" t="s">
        <v>42</v>
      </c>
      <c r="O215" s="98"/>
      <c r="P215" s="248">
        <f>O215*H215</f>
        <v>0</v>
      </c>
      <c r="Q215" s="248">
        <v>0</v>
      </c>
      <c r="R215" s="248">
        <f>Q215*H215</f>
        <v>0</v>
      </c>
      <c r="S215" s="248">
        <v>0</v>
      </c>
      <c r="T215" s="24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0" t="s">
        <v>249</v>
      </c>
      <c r="AT215" s="250" t="s">
        <v>164</v>
      </c>
      <c r="AU215" s="250" t="s">
        <v>88</v>
      </c>
      <c r="AY215" s="18" t="s">
        <v>162</v>
      </c>
      <c r="BE215" s="251">
        <f>IF(N215="základná",J215,0)</f>
        <v>0</v>
      </c>
      <c r="BF215" s="251">
        <f>IF(N215="znížená",J215,0)</f>
        <v>0</v>
      </c>
      <c r="BG215" s="251">
        <f>IF(N215="zákl. prenesená",J215,0)</f>
        <v>0</v>
      </c>
      <c r="BH215" s="251">
        <f>IF(N215="zníž. prenesená",J215,0)</f>
        <v>0</v>
      </c>
      <c r="BI215" s="251">
        <f>IF(N215="nulová",J215,0)</f>
        <v>0</v>
      </c>
      <c r="BJ215" s="18" t="s">
        <v>88</v>
      </c>
      <c r="BK215" s="251">
        <f>ROUND(I215*H215,2)</f>
        <v>0</v>
      </c>
      <c r="BL215" s="18" t="s">
        <v>249</v>
      </c>
      <c r="BM215" s="250" t="s">
        <v>1448</v>
      </c>
    </row>
    <row r="216" s="2" customFormat="1" ht="16.5" customHeight="1">
      <c r="A216" s="39"/>
      <c r="B216" s="40"/>
      <c r="C216" s="291" t="s">
        <v>563</v>
      </c>
      <c r="D216" s="291" t="s">
        <v>534</v>
      </c>
      <c r="E216" s="292" t="s">
        <v>1449</v>
      </c>
      <c r="F216" s="293" t="s">
        <v>1450</v>
      </c>
      <c r="G216" s="294" t="s">
        <v>203</v>
      </c>
      <c r="H216" s="295">
        <v>2</v>
      </c>
      <c r="I216" s="296"/>
      <c r="J216" s="297">
        <f>ROUND(I216*H216,2)</f>
        <v>0</v>
      </c>
      <c r="K216" s="298"/>
      <c r="L216" s="299"/>
      <c r="M216" s="300" t="s">
        <v>1</v>
      </c>
      <c r="N216" s="301" t="s">
        <v>42</v>
      </c>
      <c r="O216" s="98"/>
      <c r="P216" s="248">
        <f>O216*H216</f>
        <v>0</v>
      </c>
      <c r="Q216" s="248">
        <v>0.002</v>
      </c>
      <c r="R216" s="248">
        <f>Q216*H216</f>
        <v>0.0040000000000000001</v>
      </c>
      <c r="S216" s="248">
        <v>0</v>
      </c>
      <c r="T216" s="24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0" t="s">
        <v>497</v>
      </c>
      <c r="AT216" s="250" t="s">
        <v>534</v>
      </c>
      <c r="AU216" s="250" t="s">
        <v>88</v>
      </c>
      <c r="AY216" s="18" t="s">
        <v>162</v>
      </c>
      <c r="BE216" s="251">
        <f>IF(N216="základná",J216,0)</f>
        <v>0</v>
      </c>
      <c r="BF216" s="251">
        <f>IF(N216="znížená",J216,0)</f>
        <v>0</v>
      </c>
      <c r="BG216" s="251">
        <f>IF(N216="zákl. prenesená",J216,0)</f>
        <v>0</v>
      </c>
      <c r="BH216" s="251">
        <f>IF(N216="zníž. prenesená",J216,0)</f>
        <v>0</v>
      </c>
      <c r="BI216" s="251">
        <f>IF(N216="nulová",J216,0)</f>
        <v>0</v>
      </c>
      <c r="BJ216" s="18" t="s">
        <v>88</v>
      </c>
      <c r="BK216" s="251">
        <f>ROUND(I216*H216,2)</f>
        <v>0</v>
      </c>
      <c r="BL216" s="18" t="s">
        <v>249</v>
      </c>
      <c r="BM216" s="250" t="s">
        <v>1451</v>
      </c>
    </row>
    <row r="217" s="2" customFormat="1" ht="37.8" customHeight="1">
      <c r="A217" s="39"/>
      <c r="B217" s="40"/>
      <c r="C217" s="238" t="s">
        <v>567</v>
      </c>
      <c r="D217" s="238" t="s">
        <v>164</v>
      </c>
      <c r="E217" s="239" t="s">
        <v>1452</v>
      </c>
      <c r="F217" s="240" t="s">
        <v>1453</v>
      </c>
      <c r="G217" s="241" t="s">
        <v>203</v>
      </c>
      <c r="H217" s="242">
        <v>1</v>
      </c>
      <c r="I217" s="243"/>
      <c r="J217" s="244">
        <f>ROUND(I217*H217,2)</f>
        <v>0</v>
      </c>
      <c r="K217" s="245"/>
      <c r="L217" s="45"/>
      <c r="M217" s="246" t="s">
        <v>1</v>
      </c>
      <c r="N217" s="247" t="s">
        <v>42</v>
      </c>
      <c r="O217" s="98"/>
      <c r="P217" s="248">
        <f>O217*H217</f>
        <v>0</v>
      </c>
      <c r="Q217" s="248">
        <v>0.00077999999999999999</v>
      </c>
      <c r="R217" s="248">
        <f>Q217*H217</f>
        <v>0.00077999999999999999</v>
      </c>
      <c r="S217" s="248">
        <v>0</v>
      </c>
      <c r="T217" s="24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0" t="s">
        <v>249</v>
      </c>
      <c r="AT217" s="250" t="s">
        <v>164</v>
      </c>
      <c r="AU217" s="250" t="s">
        <v>88</v>
      </c>
      <c r="AY217" s="18" t="s">
        <v>162</v>
      </c>
      <c r="BE217" s="251">
        <f>IF(N217="základná",J217,0)</f>
        <v>0</v>
      </c>
      <c r="BF217" s="251">
        <f>IF(N217="znížená",J217,0)</f>
        <v>0</v>
      </c>
      <c r="BG217" s="251">
        <f>IF(N217="zákl. prenesená",J217,0)</f>
        <v>0</v>
      </c>
      <c r="BH217" s="251">
        <f>IF(N217="zníž. prenesená",J217,0)</f>
        <v>0</v>
      </c>
      <c r="BI217" s="251">
        <f>IF(N217="nulová",J217,0)</f>
        <v>0</v>
      </c>
      <c r="BJ217" s="18" t="s">
        <v>88</v>
      </c>
      <c r="BK217" s="251">
        <f>ROUND(I217*H217,2)</f>
        <v>0</v>
      </c>
      <c r="BL217" s="18" t="s">
        <v>249</v>
      </c>
      <c r="BM217" s="250" t="s">
        <v>1454</v>
      </c>
    </row>
    <row r="218" s="2" customFormat="1" ht="21.75" customHeight="1">
      <c r="A218" s="39"/>
      <c r="B218" s="40"/>
      <c r="C218" s="291" t="s">
        <v>572</v>
      </c>
      <c r="D218" s="291" t="s">
        <v>534</v>
      </c>
      <c r="E218" s="292" t="s">
        <v>1455</v>
      </c>
      <c r="F218" s="293" t="s">
        <v>1456</v>
      </c>
      <c r="G218" s="294" t="s">
        <v>203</v>
      </c>
      <c r="H218" s="295">
        <v>1</v>
      </c>
      <c r="I218" s="296"/>
      <c r="J218" s="297">
        <f>ROUND(I218*H218,2)</f>
        <v>0</v>
      </c>
      <c r="K218" s="298"/>
      <c r="L218" s="299"/>
      <c r="M218" s="300" t="s">
        <v>1</v>
      </c>
      <c r="N218" s="301" t="s">
        <v>42</v>
      </c>
      <c r="O218" s="98"/>
      <c r="P218" s="248">
        <f>O218*H218</f>
        <v>0</v>
      </c>
      <c r="Q218" s="248">
        <v>0.0043499999999999997</v>
      </c>
      <c r="R218" s="248">
        <f>Q218*H218</f>
        <v>0.0043499999999999997</v>
      </c>
      <c r="S218" s="248">
        <v>0</v>
      </c>
      <c r="T218" s="24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0" t="s">
        <v>497</v>
      </c>
      <c r="AT218" s="250" t="s">
        <v>534</v>
      </c>
      <c r="AU218" s="250" t="s">
        <v>88</v>
      </c>
      <c r="AY218" s="18" t="s">
        <v>162</v>
      </c>
      <c r="BE218" s="251">
        <f>IF(N218="základná",J218,0)</f>
        <v>0</v>
      </c>
      <c r="BF218" s="251">
        <f>IF(N218="znížená",J218,0)</f>
        <v>0</v>
      </c>
      <c r="BG218" s="251">
        <f>IF(N218="zákl. prenesená",J218,0)</f>
        <v>0</v>
      </c>
      <c r="BH218" s="251">
        <f>IF(N218="zníž. prenesená",J218,0)</f>
        <v>0</v>
      </c>
      <c r="BI218" s="251">
        <f>IF(N218="nulová",J218,0)</f>
        <v>0</v>
      </c>
      <c r="BJ218" s="18" t="s">
        <v>88</v>
      </c>
      <c r="BK218" s="251">
        <f>ROUND(I218*H218,2)</f>
        <v>0</v>
      </c>
      <c r="BL218" s="18" t="s">
        <v>249</v>
      </c>
      <c r="BM218" s="250" t="s">
        <v>1457</v>
      </c>
    </row>
    <row r="219" s="2" customFormat="1" ht="24.15" customHeight="1">
      <c r="A219" s="39"/>
      <c r="B219" s="40"/>
      <c r="C219" s="238" t="s">
        <v>579</v>
      </c>
      <c r="D219" s="238" t="s">
        <v>164</v>
      </c>
      <c r="E219" s="239" t="s">
        <v>1458</v>
      </c>
      <c r="F219" s="240" t="s">
        <v>1459</v>
      </c>
      <c r="G219" s="241" t="s">
        <v>203</v>
      </c>
      <c r="H219" s="242">
        <v>1</v>
      </c>
      <c r="I219" s="243"/>
      <c r="J219" s="244">
        <f>ROUND(I219*H219,2)</f>
        <v>0</v>
      </c>
      <c r="K219" s="245"/>
      <c r="L219" s="45"/>
      <c r="M219" s="246" t="s">
        <v>1</v>
      </c>
      <c r="N219" s="247" t="s">
        <v>42</v>
      </c>
      <c r="O219" s="98"/>
      <c r="P219" s="248">
        <f>O219*H219</f>
        <v>0</v>
      </c>
      <c r="Q219" s="248">
        <v>0.00106</v>
      </c>
      <c r="R219" s="248">
        <f>Q219*H219</f>
        <v>0.00106</v>
      </c>
      <c r="S219" s="248">
        <v>0</v>
      </c>
      <c r="T219" s="24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0" t="s">
        <v>249</v>
      </c>
      <c r="AT219" s="250" t="s">
        <v>164</v>
      </c>
      <c r="AU219" s="250" t="s">
        <v>88</v>
      </c>
      <c r="AY219" s="18" t="s">
        <v>162</v>
      </c>
      <c r="BE219" s="251">
        <f>IF(N219="základná",J219,0)</f>
        <v>0</v>
      </c>
      <c r="BF219" s="251">
        <f>IF(N219="znížená",J219,0)</f>
        <v>0</v>
      </c>
      <c r="BG219" s="251">
        <f>IF(N219="zákl. prenesená",J219,0)</f>
        <v>0</v>
      </c>
      <c r="BH219" s="251">
        <f>IF(N219="zníž. prenesená",J219,0)</f>
        <v>0</v>
      </c>
      <c r="BI219" s="251">
        <f>IF(N219="nulová",J219,0)</f>
        <v>0</v>
      </c>
      <c r="BJ219" s="18" t="s">
        <v>88</v>
      </c>
      <c r="BK219" s="251">
        <f>ROUND(I219*H219,2)</f>
        <v>0</v>
      </c>
      <c r="BL219" s="18" t="s">
        <v>249</v>
      </c>
      <c r="BM219" s="250" t="s">
        <v>1460</v>
      </c>
    </row>
    <row r="220" s="2" customFormat="1" ht="24.15" customHeight="1">
      <c r="A220" s="39"/>
      <c r="B220" s="40"/>
      <c r="C220" s="291" t="s">
        <v>584</v>
      </c>
      <c r="D220" s="291" t="s">
        <v>534</v>
      </c>
      <c r="E220" s="292" t="s">
        <v>1461</v>
      </c>
      <c r="F220" s="293" t="s">
        <v>1462</v>
      </c>
      <c r="G220" s="294" t="s">
        <v>203</v>
      </c>
      <c r="H220" s="295">
        <v>1</v>
      </c>
      <c r="I220" s="296"/>
      <c r="J220" s="297">
        <f>ROUND(I220*H220,2)</f>
        <v>0</v>
      </c>
      <c r="K220" s="298"/>
      <c r="L220" s="299"/>
      <c r="M220" s="300" t="s">
        <v>1</v>
      </c>
      <c r="N220" s="301" t="s">
        <v>42</v>
      </c>
      <c r="O220" s="98"/>
      <c r="P220" s="248">
        <f>O220*H220</f>
        <v>0</v>
      </c>
      <c r="Q220" s="248">
        <v>0.039100000000000003</v>
      </c>
      <c r="R220" s="248">
        <f>Q220*H220</f>
        <v>0.039100000000000003</v>
      </c>
      <c r="S220" s="248">
        <v>0</v>
      </c>
      <c r="T220" s="24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0" t="s">
        <v>497</v>
      </c>
      <c r="AT220" s="250" t="s">
        <v>534</v>
      </c>
      <c r="AU220" s="250" t="s">
        <v>88</v>
      </c>
      <c r="AY220" s="18" t="s">
        <v>162</v>
      </c>
      <c r="BE220" s="251">
        <f>IF(N220="základná",J220,0)</f>
        <v>0</v>
      </c>
      <c r="BF220" s="251">
        <f>IF(N220="znížená",J220,0)</f>
        <v>0</v>
      </c>
      <c r="BG220" s="251">
        <f>IF(N220="zákl. prenesená",J220,0)</f>
        <v>0</v>
      </c>
      <c r="BH220" s="251">
        <f>IF(N220="zníž. prenesená",J220,0)</f>
        <v>0</v>
      </c>
      <c r="BI220" s="251">
        <f>IF(N220="nulová",J220,0)</f>
        <v>0</v>
      </c>
      <c r="BJ220" s="18" t="s">
        <v>88</v>
      </c>
      <c r="BK220" s="251">
        <f>ROUND(I220*H220,2)</f>
        <v>0</v>
      </c>
      <c r="BL220" s="18" t="s">
        <v>249</v>
      </c>
      <c r="BM220" s="250" t="s">
        <v>1463</v>
      </c>
    </row>
    <row r="221" s="2" customFormat="1" ht="16.5" customHeight="1">
      <c r="A221" s="39"/>
      <c r="B221" s="40"/>
      <c r="C221" s="238" t="s">
        <v>588</v>
      </c>
      <c r="D221" s="238" t="s">
        <v>164</v>
      </c>
      <c r="E221" s="239" t="s">
        <v>1464</v>
      </c>
      <c r="F221" s="240" t="s">
        <v>1465</v>
      </c>
      <c r="G221" s="241" t="s">
        <v>203</v>
      </c>
      <c r="H221" s="242">
        <v>1</v>
      </c>
      <c r="I221" s="243"/>
      <c r="J221" s="244">
        <f>ROUND(I221*H221,2)</f>
        <v>0</v>
      </c>
      <c r="K221" s="245"/>
      <c r="L221" s="45"/>
      <c r="M221" s="246" t="s">
        <v>1</v>
      </c>
      <c r="N221" s="247" t="s">
        <v>42</v>
      </c>
      <c r="O221" s="98"/>
      <c r="P221" s="248">
        <f>O221*H221</f>
        <v>0</v>
      </c>
      <c r="Q221" s="248">
        <v>8.0000000000000007E-05</v>
      </c>
      <c r="R221" s="248">
        <f>Q221*H221</f>
        <v>8.0000000000000007E-05</v>
      </c>
      <c r="S221" s="248">
        <v>0</v>
      </c>
      <c r="T221" s="24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0" t="s">
        <v>249</v>
      </c>
      <c r="AT221" s="250" t="s">
        <v>164</v>
      </c>
      <c r="AU221" s="250" t="s">
        <v>88</v>
      </c>
      <c r="AY221" s="18" t="s">
        <v>162</v>
      </c>
      <c r="BE221" s="251">
        <f>IF(N221="základná",J221,0)</f>
        <v>0</v>
      </c>
      <c r="BF221" s="251">
        <f>IF(N221="znížená",J221,0)</f>
        <v>0</v>
      </c>
      <c r="BG221" s="251">
        <f>IF(N221="zákl. prenesená",J221,0)</f>
        <v>0</v>
      </c>
      <c r="BH221" s="251">
        <f>IF(N221="zníž. prenesená",J221,0)</f>
        <v>0</v>
      </c>
      <c r="BI221" s="251">
        <f>IF(N221="nulová",J221,0)</f>
        <v>0</v>
      </c>
      <c r="BJ221" s="18" t="s">
        <v>88</v>
      </c>
      <c r="BK221" s="251">
        <f>ROUND(I221*H221,2)</f>
        <v>0</v>
      </c>
      <c r="BL221" s="18" t="s">
        <v>249</v>
      </c>
      <c r="BM221" s="250" t="s">
        <v>1466</v>
      </c>
    </row>
    <row r="222" s="2" customFormat="1" ht="24.15" customHeight="1">
      <c r="A222" s="39"/>
      <c r="B222" s="40"/>
      <c r="C222" s="291" t="s">
        <v>601</v>
      </c>
      <c r="D222" s="291" t="s">
        <v>534</v>
      </c>
      <c r="E222" s="292" t="s">
        <v>1467</v>
      </c>
      <c r="F222" s="293" t="s">
        <v>1468</v>
      </c>
      <c r="G222" s="294" t="s">
        <v>203</v>
      </c>
      <c r="H222" s="295">
        <v>1</v>
      </c>
      <c r="I222" s="296"/>
      <c r="J222" s="297">
        <f>ROUND(I222*H222,2)</f>
        <v>0</v>
      </c>
      <c r="K222" s="298"/>
      <c r="L222" s="299"/>
      <c r="M222" s="300" t="s">
        <v>1</v>
      </c>
      <c r="N222" s="301" t="s">
        <v>42</v>
      </c>
      <c r="O222" s="98"/>
      <c r="P222" s="248">
        <f>O222*H222</f>
        <v>0</v>
      </c>
      <c r="Q222" s="248">
        <v>0.00024000000000000001</v>
      </c>
      <c r="R222" s="248">
        <f>Q222*H222</f>
        <v>0.00024000000000000001</v>
      </c>
      <c r="S222" s="248">
        <v>0</v>
      </c>
      <c r="T222" s="24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0" t="s">
        <v>497</v>
      </c>
      <c r="AT222" s="250" t="s">
        <v>534</v>
      </c>
      <c r="AU222" s="250" t="s">
        <v>88</v>
      </c>
      <c r="AY222" s="18" t="s">
        <v>162</v>
      </c>
      <c r="BE222" s="251">
        <f>IF(N222="základná",J222,0)</f>
        <v>0</v>
      </c>
      <c r="BF222" s="251">
        <f>IF(N222="znížená",J222,0)</f>
        <v>0</v>
      </c>
      <c r="BG222" s="251">
        <f>IF(N222="zákl. prenesená",J222,0)</f>
        <v>0</v>
      </c>
      <c r="BH222" s="251">
        <f>IF(N222="zníž. prenesená",J222,0)</f>
        <v>0</v>
      </c>
      <c r="BI222" s="251">
        <f>IF(N222="nulová",J222,0)</f>
        <v>0</v>
      </c>
      <c r="BJ222" s="18" t="s">
        <v>88</v>
      </c>
      <c r="BK222" s="251">
        <f>ROUND(I222*H222,2)</f>
        <v>0</v>
      </c>
      <c r="BL222" s="18" t="s">
        <v>249</v>
      </c>
      <c r="BM222" s="250" t="s">
        <v>1469</v>
      </c>
    </row>
    <row r="223" s="2" customFormat="1" ht="21.75" customHeight="1">
      <c r="A223" s="39"/>
      <c r="B223" s="40"/>
      <c r="C223" s="238" t="s">
        <v>605</v>
      </c>
      <c r="D223" s="238" t="s">
        <v>164</v>
      </c>
      <c r="E223" s="239" t="s">
        <v>1470</v>
      </c>
      <c r="F223" s="240" t="s">
        <v>1471</v>
      </c>
      <c r="G223" s="241" t="s">
        <v>203</v>
      </c>
      <c r="H223" s="242">
        <v>8</v>
      </c>
      <c r="I223" s="243"/>
      <c r="J223" s="244">
        <f>ROUND(I223*H223,2)</f>
        <v>0</v>
      </c>
      <c r="K223" s="245"/>
      <c r="L223" s="45"/>
      <c r="M223" s="246" t="s">
        <v>1</v>
      </c>
      <c r="N223" s="247" t="s">
        <v>42</v>
      </c>
      <c r="O223" s="98"/>
      <c r="P223" s="248">
        <f>O223*H223</f>
        <v>0</v>
      </c>
      <c r="Q223" s="248">
        <v>8.0000000000000007E-05</v>
      </c>
      <c r="R223" s="248">
        <f>Q223*H223</f>
        <v>0.00064000000000000005</v>
      </c>
      <c r="S223" s="248">
        <v>0</v>
      </c>
      <c r="T223" s="24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0" t="s">
        <v>249</v>
      </c>
      <c r="AT223" s="250" t="s">
        <v>164</v>
      </c>
      <c r="AU223" s="250" t="s">
        <v>88</v>
      </c>
      <c r="AY223" s="18" t="s">
        <v>162</v>
      </c>
      <c r="BE223" s="251">
        <f>IF(N223="základná",J223,0)</f>
        <v>0</v>
      </c>
      <c r="BF223" s="251">
        <f>IF(N223="znížená",J223,0)</f>
        <v>0</v>
      </c>
      <c r="BG223" s="251">
        <f>IF(N223="zákl. prenesená",J223,0)</f>
        <v>0</v>
      </c>
      <c r="BH223" s="251">
        <f>IF(N223="zníž. prenesená",J223,0)</f>
        <v>0</v>
      </c>
      <c r="BI223" s="251">
        <f>IF(N223="nulová",J223,0)</f>
        <v>0</v>
      </c>
      <c r="BJ223" s="18" t="s">
        <v>88</v>
      </c>
      <c r="BK223" s="251">
        <f>ROUND(I223*H223,2)</f>
        <v>0</v>
      </c>
      <c r="BL223" s="18" t="s">
        <v>249</v>
      </c>
      <c r="BM223" s="250" t="s">
        <v>1472</v>
      </c>
    </row>
    <row r="224" s="2" customFormat="1" ht="24.15" customHeight="1">
      <c r="A224" s="39"/>
      <c r="B224" s="40"/>
      <c r="C224" s="291" t="s">
        <v>614</v>
      </c>
      <c r="D224" s="291" t="s">
        <v>534</v>
      </c>
      <c r="E224" s="292" t="s">
        <v>1473</v>
      </c>
      <c r="F224" s="293" t="s">
        <v>1474</v>
      </c>
      <c r="G224" s="294" t="s">
        <v>203</v>
      </c>
      <c r="H224" s="295">
        <v>8</v>
      </c>
      <c r="I224" s="296"/>
      <c r="J224" s="297">
        <f>ROUND(I224*H224,2)</f>
        <v>0</v>
      </c>
      <c r="K224" s="298"/>
      <c r="L224" s="299"/>
      <c r="M224" s="300" t="s">
        <v>1</v>
      </c>
      <c r="N224" s="301" t="s">
        <v>42</v>
      </c>
      <c r="O224" s="98"/>
      <c r="P224" s="248">
        <f>O224*H224</f>
        <v>0</v>
      </c>
      <c r="Q224" s="248">
        <v>0.00040000000000000002</v>
      </c>
      <c r="R224" s="248">
        <f>Q224*H224</f>
        <v>0.0032000000000000002</v>
      </c>
      <c r="S224" s="248">
        <v>0</v>
      </c>
      <c r="T224" s="24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0" t="s">
        <v>497</v>
      </c>
      <c r="AT224" s="250" t="s">
        <v>534</v>
      </c>
      <c r="AU224" s="250" t="s">
        <v>88</v>
      </c>
      <c r="AY224" s="18" t="s">
        <v>162</v>
      </c>
      <c r="BE224" s="251">
        <f>IF(N224="základná",J224,0)</f>
        <v>0</v>
      </c>
      <c r="BF224" s="251">
        <f>IF(N224="znížená",J224,0)</f>
        <v>0</v>
      </c>
      <c r="BG224" s="251">
        <f>IF(N224="zákl. prenesená",J224,0)</f>
        <v>0</v>
      </c>
      <c r="BH224" s="251">
        <f>IF(N224="zníž. prenesená",J224,0)</f>
        <v>0</v>
      </c>
      <c r="BI224" s="251">
        <f>IF(N224="nulová",J224,0)</f>
        <v>0</v>
      </c>
      <c r="BJ224" s="18" t="s">
        <v>88</v>
      </c>
      <c r="BK224" s="251">
        <f>ROUND(I224*H224,2)</f>
        <v>0</v>
      </c>
      <c r="BL224" s="18" t="s">
        <v>249</v>
      </c>
      <c r="BM224" s="250" t="s">
        <v>1475</v>
      </c>
    </row>
    <row r="225" s="2" customFormat="1" ht="33" customHeight="1">
      <c r="A225" s="39"/>
      <c r="B225" s="40"/>
      <c r="C225" s="238" t="s">
        <v>620</v>
      </c>
      <c r="D225" s="238" t="s">
        <v>164</v>
      </c>
      <c r="E225" s="239" t="s">
        <v>1476</v>
      </c>
      <c r="F225" s="240" t="s">
        <v>1477</v>
      </c>
      <c r="G225" s="241" t="s">
        <v>203</v>
      </c>
      <c r="H225" s="242">
        <v>3</v>
      </c>
      <c r="I225" s="243"/>
      <c r="J225" s="244">
        <f>ROUND(I225*H225,2)</f>
        <v>0</v>
      </c>
      <c r="K225" s="245"/>
      <c r="L225" s="45"/>
      <c r="M225" s="246" t="s">
        <v>1</v>
      </c>
      <c r="N225" s="247" t="s">
        <v>42</v>
      </c>
      <c r="O225" s="98"/>
      <c r="P225" s="248">
        <f>O225*H225</f>
        <v>0</v>
      </c>
      <c r="Q225" s="248">
        <v>0.00010000000000000001</v>
      </c>
      <c r="R225" s="248">
        <f>Q225*H225</f>
        <v>0.00030000000000000003</v>
      </c>
      <c r="S225" s="248">
        <v>0</v>
      </c>
      <c r="T225" s="24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0" t="s">
        <v>249</v>
      </c>
      <c r="AT225" s="250" t="s">
        <v>164</v>
      </c>
      <c r="AU225" s="250" t="s">
        <v>88</v>
      </c>
      <c r="AY225" s="18" t="s">
        <v>162</v>
      </c>
      <c r="BE225" s="251">
        <f>IF(N225="základná",J225,0)</f>
        <v>0</v>
      </c>
      <c r="BF225" s="251">
        <f>IF(N225="znížená",J225,0)</f>
        <v>0</v>
      </c>
      <c r="BG225" s="251">
        <f>IF(N225="zákl. prenesená",J225,0)</f>
        <v>0</v>
      </c>
      <c r="BH225" s="251">
        <f>IF(N225="zníž. prenesená",J225,0)</f>
        <v>0</v>
      </c>
      <c r="BI225" s="251">
        <f>IF(N225="nulová",J225,0)</f>
        <v>0</v>
      </c>
      <c r="BJ225" s="18" t="s">
        <v>88</v>
      </c>
      <c r="BK225" s="251">
        <f>ROUND(I225*H225,2)</f>
        <v>0</v>
      </c>
      <c r="BL225" s="18" t="s">
        <v>249</v>
      </c>
      <c r="BM225" s="250" t="s">
        <v>1478</v>
      </c>
    </row>
    <row r="226" s="2" customFormat="1" ht="16.5" customHeight="1">
      <c r="A226" s="39"/>
      <c r="B226" s="40"/>
      <c r="C226" s="291" t="s">
        <v>626</v>
      </c>
      <c r="D226" s="291" t="s">
        <v>534</v>
      </c>
      <c r="E226" s="292" t="s">
        <v>1479</v>
      </c>
      <c r="F226" s="293" t="s">
        <v>1480</v>
      </c>
      <c r="G226" s="294" t="s">
        <v>203</v>
      </c>
      <c r="H226" s="295">
        <v>2</v>
      </c>
      <c r="I226" s="296"/>
      <c r="J226" s="297">
        <f>ROUND(I226*H226,2)</f>
        <v>0</v>
      </c>
      <c r="K226" s="298"/>
      <c r="L226" s="299"/>
      <c r="M226" s="300" t="s">
        <v>1</v>
      </c>
      <c r="N226" s="301" t="s">
        <v>42</v>
      </c>
      <c r="O226" s="98"/>
      <c r="P226" s="248">
        <f>O226*H226</f>
        <v>0</v>
      </c>
      <c r="Q226" s="248">
        <v>0.002</v>
      </c>
      <c r="R226" s="248">
        <f>Q226*H226</f>
        <v>0.0040000000000000001</v>
      </c>
      <c r="S226" s="248">
        <v>0</v>
      </c>
      <c r="T226" s="24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0" t="s">
        <v>497</v>
      </c>
      <c r="AT226" s="250" t="s">
        <v>534</v>
      </c>
      <c r="AU226" s="250" t="s">
        <v>88</v>
      </c>
      <c r="AY226" s="18" t="s">
        <v>162</v>
      </c>
      <c r="BE226" s="251">
        <f>IF(N226="základná",J226,0)</f>
        <v>0</v>
      </c>
      <c r="BF226" s="251">
        <f>IF(N226="znížená",J226,0)</f>
        <v>0</v>
      </c>
      <c r="BG226" s="251">
        <f>IF(N226="zákl. prenesená",J226,0)</f>
        <v>0</v>
      </c>
      <c r="BH226" s="251">
        <f>IF(N226="zníž. prenesená",J226,0)</f>
        <v>0</v>
      </c>
      <c r="BI226" s="251">
        <f>IF(N226="nulová",J226,0)</f>
        <v>0</v>
      </c>
      <c r="BJ226" s="18" t="s">
        <v>88</v>
      </c>
      <c r="BK226" s="251">
        <f>ROUND(I226*H226,2)</f>
        <v>0</v>
      </c>
      <c r="BL226" s="18" t="s">
        <v>249</v>
      </c>
      <c r="BM226" s="250" t="s">
        <v>1481</v>
      </c>
    </row>
    <row r="227" s="2" customFormat="1" ht="16.5" customHeight="1">
      <c r="A227" s="39"/>
      <c r="B227" s="40"/>
      <c r="C227" s="291" t="s">
        <v>631</v>
      </c>
      <c r="D227" s="291" t="s">
        <v>534</v>
      </c>
      <c r="E227" s="292" t="s">
        <v>1482</v>
      </c>
      <c r="F227" s="293" t="s">
        <v>1483</v>
      </c>
      <c r="G227" s="294" t="s">
        <v>203</v>
      </c>
      <c r="H227" s="295">
        <v>1</v>
      </c>
      <c r="I227" s="296"/>
      <c r="J227" s="297">
        <f>ROUND(I227*H227,2)</f>
        <v>0</v>
      </c>
      <c r="K227" s="298"/>
      <c r="L227" s="299"/>
      <c r="M227" s="300" t="s">
        <v>1</v>
      </c>
      <c r="N227" s="301" t="s">
        <v>42</v>
      </c>
      <c r="O227" s="98"/>
      <c r="P227" s="248">
        <f>O227*H227</f>
        <v>0</v>
      </c>
      <c r="Q227" s="248">
        <v>0.0012999999999999999</v>
      </c>
      <c r="R227" s="248">
        <f>Q227*H227</f>
        <v>0.0012999999999999999</v>
      </c>
      <c r="S227" s="248">
        <v>0</v>
      </c>
      <c r="T227" s="24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0" t="s">
        <v>497</v>
      </c>
      <c r="AT227" s="250" t="s">
        <v>534</v>
      </c>
      <c r="AU227" s="250" t="s">
        <v>88</v>
      </c>
      <c r="AY227" s="18" t="s">
        <v>162</v>
      </c>
      <c r="BE227" s="251">
        <f>IF(N227="základná",J227,0)</f>
        <v>0</v>
      </c>
      <c r="BF227" s="251">
        <f>IF(N227="znížená",J227,0)</f>
        <v>0</v>
      </c>
      <c r="BG227" s="251">
        <f>IF(N227="zákl. prenesená",J227,0)</f>
        <v>0</v>
      </c>
      <c r="BH227" s="251">
        <f>IF(N227="zníž. prenesená",J227,0)</f>
        <v>0</v>
      </c>
      <c r="BI227" s="251">
        <f>IF(N227="nulová",J227,0)</f>
        <v>0</v>
      </c>
      <c r="BJ227" s="18" t="s">
        <v>88</v>
      </c>
      <c r="BK227" s="251">
        <f>ROUND(I227*H227,2)</f>
        <v>0</v>
      </c>
      <c r="BL227" s="18" t="s">
        <v>249</v>
      </c>
      <c r="BM227" s="250" t="s">
        <v>1484</v>
      </c>
    </row>
    <row r="228" s="2" customFormat="1" ht="21.75" customHeight="1">
      <c r="A228" s="39"/>
      <c r="B228" s="40"/>
      <c r="C228" s="238" t="s">
        <v>636</v>
      </c>
      <c r="D228" s="238" t="s">
        <v>164</v>
      </c>
      <c r="E228" s="239" t="s">
        <v>1485</v>
      </c>
      <c r="F228" s="240" t="s">
        <v>1486</v>
      </c>
      <c r="G228" s="241" t="s">
        <v>203</v>
      </c>
      <c r="H228" s="242">
        <v>2</v>
      </c>
      <c r="I228" s="243"/>
      <c r="J228" s="244">
        <f>ROUND(I228*H228,2)</f>
        <v>0</v>
      </c>
      <c r="K228" s="245"/>
      <c r="L228" s="45"/>
      <c r="M228" s="246" t="s">
        <v>1</v>
      </c>
      <c r="N228" s="247" t="s">
        <v>42</v>
      </c>
      <c r="O228" s="98"/>
      <c r="P228" s="248">
        <f>O228*H228</f>
        <v>0</v>
      </c>
      <c r="Q228" s="248">
        <v>0</v>
      </c>
      <c r="R228" s="248">
        <f>Q228*H228</f>
        <v>0</v>
      </c>
      <c r="S228" s="248">
        <v>0</v>
      </c>
      <c r="T228" s="24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0" t="s">
        <v>249</v>
      </c>
      <c r="AT228" s="250" t="s">
        <v>164</v>
      </c>
      <c r="AU228" s="250" t="s">
        <v>88</v>
      </c>
      <c r="AY228" s="18" t="s">
        <v>162</v>
      </c>
      <c r="BE228" s="251">
        <f>IF(N228="základná",J228,0)</f>
        <v>0</v>
      </c>
      <c r="BF228" s="251">
        <f>IF(N228="znížená",J228,0)</f>
        <v>0</v>
      </c>
      <c r="BG228" s="251">
        <f>IF(N228="zákl. prenesená",J228,0)</f>
        <v>0</v>
      </c>
      <c r="BH228" s="251">
        <f>IF(N228="zníž. prenesená",J228,0)</f>
        <v>0</v>
      </c>
      <c r="BI228" s="251">
        <f>IF(N228="nulová",J228,0)</f>
        <v>0</v>
      </c>
      <c r="BJ228" s="18" t="s">
        <v>88</v>
      </c>
      <c r="BK228" s="251">
        <f>ROUND(I228*H228,2)</f>
        <v>0</v>
      </c>
      <c r="BL228" s="18" t="s">
        <v>249</v>
      </c>
      <c r="BM228" s="250" t="s">
        <v>1487</v>
      </c>
    </row>
    <row r="229" s="2" customFormat="1" ht="24.15" customHeight="1">
      <c r="A229" s="39"/>
      <c r="B229" s="40"/>
      <c r="C229" s="238" t="s">
        <v>643</v>
      </c>
      <c r="D229" s="238" t="s">
        <v>164</v>
      </c>
      <c r="E229" s="239" t="s">
        <v>1488</v>
      </c>
      <c r="F229" s="240" t="s">
        <v>1489</v>
      </c>
      <c r="G229" s="241" t="s">
        <v>203</v>
      </c>
      <c r="H229" s="242">
        <v>2</v>
      </c>
      <c r="I229" s="243"/>
      <c r="J229" s="244">
        <f>ROUND(I229*H229,2)</f>
        <v>0</v>
      </c>
      <c r="K229" s="245"/>
      <c r="L229" s="45"/>
      <c r="M229" s="246" t="s">
        <v>1</v>
      </c>
      <c r="N229" s="247" t="s">
        <v>42</v>
      </c>
      <c r="O229" s="98"/>
      <c r="P229" s="248">
        <f>O229*H229</f>
        <v>0</v>
      </c>
      <c r="Q229" s="248">
        <v>0</v>
      </c>
      <c r="R229" s="248">
        <f>Q229*H229</f>
        <v>0</v>
      </c>
      <c r="S229" s="248">
        <v>0</v>
      </c>
      <c r="T229" s="24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0" t="s">
        <v>249</v>
      </c>
      <c r="AT229" s="250" t="s">
        <v>164</v>
      </c>
      <c r="AU229" s="250" t="s">
        <v>88</v>
      </c>
      <c r="AY229" s="18" t="s">
        <v>162</v>
      </c>
      <c r="BE229" s="251">
        <f>IF(N229="základná",J229,0)</f>
        <v>0</v>
      </c>
      <c r="BF229" s="251">
        <f>IF(N229="znížená",J229,0)</f>
        <v>0</v>
      </c>
      <c r="BG229" s="251">
        <f>IF(N229="zákl. prenesená",J229,0)</f>
        <v>0</v>
      </c>
      <c r="BH229" s="251">
        <f>IF(N229="zníž. prenesená",J229,0)</f>
        <v>0</v>
      </c>
      <c r="BI229" s="251">
        <f>IF(N229="nulová",J229,0)</f>
        <v>0</v>
      </c>
      <c r="BJ229" s="18" t="s">
        <v>88</v>
      </c>
      <c r="BK229" s="251">
        <f>ROUND(I229*H229,2)</f>
        <v>0</v>
      </c>
      <c r="BL229" s="18" t="s">
        <v>249</v>
      </c>
      <c r="BM229" s="250" t="s">
        <v>1490</v>
      </c>
    </row>
    <row r="230" s="2" customFormat="1" ht="24.15" customHeight="1">
      <c r="A230" s="39"/>
      <c r="B230" s="40"/>
      <c r="C230" s="291" t="s">
        <v>649</v>
      </c>
      <c r="D230" s="291" t="s">
        <v>534</v>
      </c>
      <c r="E230" s="292" t="s">
        <v>1491</v>
      </c>
      <c r="F230" s="293" t="s">
        <v>1492</v>
      </c>
      <c r="G230" s="294" t="s">
        <v>203</v>
      </c>
      <c r="H230" s="295">
        <v>2</v>
      </c>
      <c r="I230" s="296"/>
      <c r="J230" s="297">
        <f>ROUND(I230*H230,2)</f>
        <v>0</v>
      </c>
      <c r="K230" s="298"/>
      <c r="L230" s="299"/>
      <c r="M230" s="300" t="s">
        <v>1</v>
      </c>
      <c r="N230" s="301" t="s">
        <v>42</v>
      </c>
      <c r="O230" s="98"/>
      <c r="P230" s="248">
        <f>O230*H230</f>
        <v>0</v>
      </c>
      <c r="Q230" s="248">
        <v>0.00059999999999999995</v>
      </c>
      <c r="R230" s="248">
        <f>Q230*H230</f>
        <v>0.0011999999999999999</v>
      </c>
      <c r="S230" s="248">
        <v>0</v>
      </c>
      <c r="T230" s="24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0" t="s">
        <v>497</v>
      </c>
      <c r="AT230" s="250" t="s">
        <v>534</v>
      </c>
      <c r="AU230" s="250" t="s">
        <v>88</v>
      </c>
      <c r="AY230" s="18" t="s">
        <v>162</v>
      </c>
      <c r="BE230" s="251">
        <f>IF(N230="základná",J230,0)</f>
        <v>0</v>
      </c>
      <c r="BF230" s="251">
        <f>IF(N230="znížená",J230,0)</f>
        <v>0</v>
      </c>
      <c r="BG230" s="251">
        <f>IF(N230="zákl. prenesená",J230,0)</f>
        <v>0</v>
      </c>
      <c r="BH230" s="251">
        <f>IF(N230="zníž. prenesená",J230,0)</f>
        <v>0</v>
      </c>
      <c r="BI230" s="251">
        <f>IF(N230="nulová",J230,0)</f>
        <v>0</v>
      </c>
      <c r="BJ230" s="18" t="s">
        <v>88</v>
      </c>
      <c r="BK230" s="251">
        <f>ROUND(I230*H230,2)</f>
        <v>0</v>
      </c>
      <c r="BL230" s="18" t="s">
        <v>249</v>
      </c>
      <c r="BM230" s="250" t="s">
        <v>1493</v>
      </c>
    </row>
    <row r="231" s="2" customFormat="1" ht="24.15" customHeight="1">
      <c r="A231" s="39"/>
      <c r="B231" s="40"/>
      <c r="C231" s="291" t="s">
        <v>655</v>
      </c>
      <c r="D231" s="291" t="s">
        <v>534</v>
      </c>
      <c r="E231" s="292" t="s">
        <v>1494</v>
      </c>
      <c r="F231" s="293" t="s">
        <v>1495</v>
      </c>
      <c r="G231" s="294" t="s">
        <v>203</v>
      </c>
      <c r="H231" s="295">
        <v>2</v>
      </c>
      <c r="I231" s="296"/>
      <c r="J231" s="297">
        <f>ROUND(I231*H231,2)</f>
        <v>0</v>
      </c>
      <c r="K231" s="298"/>
      <c r="L231" s="299"/>
      <c r="M231" s="300" t="s">
        <v>1</v>
      </c>
      <c r="N231" s="301" t="s">
        <v>42</v>
      </c>
      <c r="O231" s="98"/>
      <c r="P231" s="248">
        <f>O231*H231</f>
        <v>0</v>
      </c>
      <c r="Q231" s="248">
        <v>0.00072000000000000005</v>
      </c>
      <c r="R231" s="248">
        <f>Q231*H231</f>
        <v>0.0014400000000000001</v>
      </c>
      <c r="S231" s="248">
        <v>0</v>
      </c>
      <c r="T231" s="24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0" t="s">
        <v>497</v>
      </c>
      <c r="AT231" s="250" t="s">
        <v>534</v>
      </c>
      <c r="AU231" s="250" t="s">
        <v>88</v>
      </c>
      <c r="AY231" s="18" t="s">
        <v>162</v>
      </c>
      <c r="BE231" s="251">
        <f>IF(N231="základná",J231,0)</f>
        <v>0</v>
      </c>
      <c r="BF231" s="251">
        <f>IF(N231="znížená",J231,0)</f>
        <v>0</v>
      </c>
      <c r="BG231" s="251">
        <f>IF(N231="zákl. prenesená",J231,0)</f>
        <v>0</v>
      </c>
      <c r="BH231" s="251">
        <f>IF(N231="zníž. prenesená",J231,0)</f>
        <v>0</v>
      </c>
      <c r="BI231" s="251">
        <f>IF(N231="nulová",J231,0)</f>
        <v>0</v>
      </c>
      <c r="BJ231" s="18" t="s">
        <v>88</v>
      </c>
      <c r="BK231" s="251">
        <f>ROUND(I231*H231,2)</f>
        <v>0</v>
      </c>
      <c r="BL231" s="18" t="s">
        <v>249</v>
      </c>
      <c r="BM231" s="250" t="s">
        <v>1496</v>
      </c>
    </row>
    <row r="232" s="2" customFormat="1" ht="24.15" customHeight="1">
      <c r="A232" s="39"/>
      <c r="B232" s="40"/>
      <c r="C232" s="238" t="s">
        <v>664</v>
      </c>
      <c r="D232" s="238" t="s">
        <v>164</v>
      </c>
      <c r="E232" s="239" t="s">
        <v>1497</v>
      </c>
      <c r="F232" s="240" t="s">
        <v>1498</v>
      </c>
      <c r="G232" s="241" t="s">
        <v>203</v>
      </c>
      <c r="H232" s="242">
        <v>2</v>
      </c>
      <c r="I232" s="243"/>
      <c r="J232" s="244">
        <f>ROUND(I232*H232,2)</f>
        <v>0</v>
      </c>
      <c r="K232" s="245"/>
      <c r="L232" s="45"/>
      <c r="M232" s="246" t="s">
        <v>1</v>
      </c>
      <c r="N232" s="247" t="s">
        <v>42</v>
      </c>
      <c r="O232" s="98"/>
      <c r="P232" s="248">
        <f>O232*H232</f>
        <v>0</v>
      </c>
      <c r="Q232" s="248">
        <v>0</v>
      </c>
      <c r="R232" s="248">
        <f>Q232*H232</f>
        <v>0</v>
      </c>
      <c r="S232" s="248">
        <v>0</v>
      </c>
      <c r="T232" s="24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0" t="s">
        <v>249</v>
      </c>
      <c r="AT232" s="250" t="s">
        <v>164</v>
      </c>
      <c r="AU232" s="250" t="s">
        <v>88</v>
      </c>
      <c r="AY232" s="18" t="s">
        <v>162</v>
      </c>
      <c r="BE232" s="251">
        <f>IF(N232="základná",J232,0)</f>
        <v>0</v>
      </c>
      <c r="BF232" s="251">
        <f>IF(N232="znížená",J232,0)</f>
        <v>0</v>
      </c>
      <c r="BG232" s="251">
        <f>IF(N232="zákl. prenesená",J232,0)</f>
        <v>0</v>
      </c>
      <c r="BH232" s="251">
        <f>IF(N232="zníž. prenesená",J232,0)</f>
        <v>0</v>
      </c>
      <c r="BI232" s="251">
        <f>IF(N232="nulová",J232,0)</f>
        <v>0</v>
      </c>
      <c r="BJ232" s="18" t="s">
        <v>88</v>
      </c>
      <c r="BK232" s="251">
        <f>ROUND(I232*H232,2)</f>
        <v>0</v>
      </c>
      <c r="BL232" s="18" t="s">
        <v>249</v>
      </c>
      <c r="BM232" s="250" t="s">
        <v>1499</v>
      </c>
    </row>
    <row r="233" s="2" customFormat="1" ht="21.75" customHeight="1">
      <c r="A233" s="39"/>
      <c r="B233" s="40"/>
      <c r="C233" s="291" t="s">
        <v>671</v>
      </c>
      <c r="D233" s="291" t="s">
        <v>534</v>
      </c>
      <c r="E233" s="292" t="s">
        <v>1500</v>
      </c>
      <c r="F233" s="293" t="s">
        <v>1501</v>
      </c>
      <c r="G233" s="294" t="s">
        <v>203</v>
      </c>
      <c r="H233" s="295">
        <v>2</v>
      </c>
      <c r="I233" s="296"/>
      <c r="J233" s="297">
        <f>ROUND(I233*H233,2)</f>
        <v>0</v>
      </c>
      <c r="K233" s="298"/>
      <c r="L233" s="299"/>
      <c r="M233" s="300" t="s">
        <v>1</v>
      </c>
      <c r="N233" s="301" t="s">
        <v>42</v>
      </c>
      <c r="O233" s="98"/>
      <c r="P233" s="248">
        <f>O233*H233</f>
        <v>0</v>
      </c>
      <c r="Q233" s="248">
        <v>0.00033</v>
      </c>
      <c r="R233" s="248">
        <f>Q233*H233</f>
        <v>0.00066</v>
      </c>
      <c r="S233" s="248">
        <v>0</v>
      </c>
      <c r="T233" s="24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0" t="s">
        <v>497</v>
      </c>
      <c r="AT233" s="250" t="s">
        <v>534</v>
      </c>
      <c r="AU233" s="250" t="s">
        <v>88</v>
      </c>
      <c r="AY233" s="18" t="s">
        <v>162</v>
      </c>
      <c r="BE233" s="251">
        <f>IF(N233="základná",J233,0)</f>
        <v>0</v>
      </c>
      <c r="BF233" s="251">
        <f>IF(N233="znížená",J233,0)</f>
        <v>0</v>
      </c>
      <c r="BG233" s="251">
        <f>IF(N233="zákl. prenesená",J233,0)</f>
        <v>0</v>
      </c>
      <c r="BH233" s="251">
        <f>IF(N233="zníž. prenesená",J233,0)</f>
        <v>0</v>
      </c>
      <c r="BI233" s="251">
        <f>IF(N233="nulová",J233,0)</f>
        <v>0</v>
      </c>
      <c r="BJ233" s="18" t="s">
        <v>88</v>
      </c>
      <c r="BK233" s="251">
        <f>ROUND(I233*H233,2)</f>
        <v>0</v>
      </c>
      <c r="BL233" s="18" t="s">
        <v>249</v>
      </c>
      <c r="BM233" s="250" t="s">
        <v>1502</v>
      </c>
    </row>
    <row r="234" s="2" customFormat="1" ht="33" customHeight="1">
      <c r="A234" s="39"/>
      <c r="B234" s="40"/>
      <c r="C234" s="238" t="s">
        <v>678</v>
      </c>
      <c r="D234" s="238" t="s">
        <v>164</v>
      </c>
      <c r="E234" s="239" t="s">
        <v>1503</v>
      </c>
      <c r="F234" s="240" t="s">
        <v>1504</v>
      </c>
      <c r="G234" s="241" t="s">
        <v>203</v>
      </c>
      <c r="H234" s="242">
        <v>1</v>
      </c>
      <c r="I234" s="243"/>
      <c r="J234" s="244">
        <f>ROUND(I234*H234,2)</f>
        <v>0</v>
      </c>
      <c r="K234" s="245"/>
      <c r="L234" s="45"/>
      <c r="M234" s="246" t="s">
        <v>1</v>
      </c>
      <c r="N234" s="247" t="s">
        <v>42</v>
      </c>
      <c r="O234" s="98"/>
      <c r="P234" s="248">
        <f>O234*H234</f>
        <v>0</v>
      </c>
      <c r="Q234" s="248">
        <v>1.0000000000000001E-05</v>
      </c>
      <c r="R234" s="248">
        <f>Q234*H234</f>
        <v>1.0000000000000001E-05</v>
      </c>
      <c r="S234" s="248">
        <v>0</v>
      </c>
      <c r="T234" s="24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0" t="s">
        <v>249</v>
      </c>
      <c r="AT234" s="250" t="s">
        <v>164</v>
      </c>
      <c r="AU234" s="250" t="s">
        <v>88</v>
      </c>
      <c r="AY234" s="18" t="s">
        <v>162</v>
      </c>
      <c r="BE234" s="251">
        <f>IF(N234="základná",J234,0)</f>
        <v>0</v>
      </c>
      <c r="BF234" s="251">
        <f>IF(N234="znížená",J234,0)</f>
        <v>0</v>
      </c>
      <c r="BG234" s="251">
        <f>IF(N234="zákl. prenesená",J234,0)</f>
        <v>0</v>
      </c>
      <c r="BH234" s="251">
        <f>IF(N234="zníž. prenesená",J234,0)</f>
        <v>0</v>
      </c>
      <c r="BI234" s="251">
        <f>IF(N234="nulová",J234,0)</f>
        <v>0</v>
      </c>
      <c r="BJ234" s="18" t="s">
        <v>88</v>
      </c>
      <c r="BK234" s="251">
        <f>ROUND(I234*H234,2)</f>
        <v>0</v>
      </c>
      <c r="BL234" s="18" t="s">
        <v>249</v>
      </c>
      <c r="BM234" s="250" t="s">
        <v>1505</v>
      </c>
    </row>
    <row r="235" s="2" customFormat="1" ht="16.5" customHeight="1">
      <c r="A235" s="39"/>
      <c r="B235" s="40"/>
      <c r="C235" s="291" t="s">
        <v>683</v>
      </c>
      <c r="D235" s="291" t="s">
        <v>534</v>
      </c>
      <c r="E235" s="292" t="s">
        <v>1506</v>
      </c>
      <c r="F235" s="293" t="s">
        <v>1507</v>
      </c>
      <c r="G235" s="294" t="s">
        <v>203</v>
      </c>
      <c r="H235" s="295">
        <v>1</v>
      </c>
      <c r="I235" s="296"/>
      <c r="J235" s="297">
        <f>ROUND(I235*H235,2)</f>
        <v>0</v>
      </c>
      <c r="K235" s="298"/>
      <c r="L235" s="299"/>
      <c r="M235" s="300" t="s">
        <v>1</v>
      </c>
      <c r="N235" s="301" t="s">
        <v>42</v>
      </c>
      <c r="O235" s="98"/>
      <c r="P235" s="248">
        <f>O235*H235</f>
        <v>0</v>
      </c>
      <c r="Q235" s="248">
        <v>0.00044999999999999999</v>
      </c>
      <c r="R235" s="248">
        <f>Q235*H235</f>
        <v>0.00044999999999999999</v>
      </c>
      <c r="S235" s="248">
        <v>0</v>
      </c>
      <c r="T235" s="24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0" t="s">
        <v>497</v>
      </c>
      <c r="AT235" s="250" t="s">
        <v>534</v>
      </c>
      <c r="AU235" s="250" t="s">
        <v>88</v>
      </c>
      <c r="AY235" s="18" t="s">
        <v>162</v>
      </c>
      <c r="BE235" s="251">
        <f>IF(N235="základná",J235,0)</f>
        <v>0</v>
      </c>
      <c r="BF235" s="251">
        <f>IF(N235="znížená",J235,0)</f>
        <v>0</v>
      </c>
      <c r="BG235" s="251">
        <f>IF(N235="zákl. prenesená",J235,0)</f>
        <v>0</v>
      </c>
      <c r="BH235" s="251">
        <f>IF(N235="zníž. prenesená",J235,0)</f>
        <v>0</v>
      </c>
      <c r="BI235" s="251">
        <f>IF(N235="nulová",J235,0)</f>
        <v>0</v>
      </c>
      <c r="BJ235" s="18" t="s">
        <v>88</v>
      </c>
      <c r="BK235" s="251">
        <f>ROUND(I235*H235,2)</f>
        <v>0</v>
      </c>
      <c r="BL235" s="18" t="s">
        <v>249</v>
      </c>
      <c r="BM235" s="250" t="s">
        <v>1508</v>
      </c>
    </row>
    <row r="236" s="2" customFormat="1" ht="33" customHeight="1">
      <c r="A236" s="39"/>
      <c r="B236" s="40"/>
      <c r="C236" s="238" t="s">
        <v>687</v>
      </c>
      <c r="D236" s="238" t="s">
        <v>164</v>
      </c>
      <c r="E236" s="239" t="s">
        <v>1509</v>
      </c>
      <c r="F236" s="240" t="s">
        <v>1510</v>
      </c>
      <c r="G236" s="241" t="s">
        <v>203</v>
      </c>
      <c r="H236" s="242">
        <v>2</v>
      </c>
      <c r="I236" s="243"/>
      <c r="J236" s="244">
        <f>ROUND(I236*H236,2)</f>
        <v>0</v>
      </c>
      <c r="K236" s="245"/>
      <c r="L236" s="45"/>
      <c r="M236" s="246" t="s">
        <v>1</v>
      </c>
      <c r="N236" s="247" t="s">
        <v>42</v>
      </c>
      <c r="O236" s="98"/>
      <c r="P236" s="248">
        <f>O236*H236</f>
        <v>0</v>
      </c>
      <c r="Q236" s="248">
        <v>0</v>
      </c>
      <c r="R236" s="248">
        <f>Q236*H236</f>
        <v>0</v>
      </c>
      <c r="S236" s="248">
        <v>0</v>
      </c>
      <c r="T236" s="24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0" t="s">
        <v>249</v>
      </c>
      <c r="AT236" s="250" t="s">
        <v>164</v>
      </c>
      <c r="AU236" s="250" t="s">
        <v>88</v>
      </c>
      <c r="AY236" s="18" t="s">
        <v>162</v>
      </c>
      <c r="BE236" s="251">
        <f>IF(N236="základná",J236,0)</f>
        <v>0</v>
      </c>
      <c r="BF236" s="251">
        <f>IF(N236="znížená",J236,0)</f>
        <v>0</v>
      </c>
      <c r="BG236" s="251">
        <f>IF(N236="zákl. prenesená",J236,0)</f>
        <v>0</v>
      </c>
      <c r="BH236" s="251">
        <f>IF(N236="zníž. prenesená",J236,0)</f>
        <v>0</v>
      </c>
      <c r="BI236" s="251">
        <f>IF(N236="nulová",J236,0)</f>
        <v>0</v>
      </c>
      <c r="BJ236" s="18" t="s">
        <v>88</v>
      </c>
      <c r="BK236" s="251">
        <f>ROUND(I236*H236,2)</f>
        <v>0</v>
      </c>
      <c r="BL236" s="18" t="s">
        <v>249</v>
      </c>
      <c r="BM236" s="250" t="s">
        <v>1511</v>
      </c>
    </row>
    <row r="237" s="2" customFormat="1" ht="44.25" customHeight="1">
      <c r="A237" s="39"/>
      <c r="B237" s="40"/>
      <c r="C237" s="291" t="s">
        <v>693</v>
      </c>
      <c r="D237" s="291" t="s">
        <v>534</v>
      </c>
      <c r="E237" s="292" t="s">
        <v>1512</v>
      </c>
      <c r="F237" s="293" t="s">
        <v>1513</v>
      </c>
      <c r="G237" s="294" t="s">
        <v>203</v>
      </c>
      <c r="H237" s="295">
        <v>2</v>
      </c>
      <c r="I237" s="296"/>
      <c r="J237" s="297">
        <f>ROUND(I237*H237,2)</f>
        <v>0</v>
      </c>
      <c r="K237" s="298"/>
      <c r="L237" s="299"/>
      <c r="M237" s="300" t="s">
        <v>1</v>
      </c>
      <c r="N237" s="301" t="s">
        <v>42</v>
      </c>
      <c r="O237" s="98"/>
      <c r="P237" s="248">
        <f>O237*H237</f>
        <v>0</v>
      </c>
      <c r="Q237" s="248">
        <v>0.00027999999999999998</v>
      </c>
      <c r="R237" s="248">
        <f>Q237*H237</f>
        <v>0.00055999999999999995</v>
      </c>
      <c r="S237" s="248">
        <v>0</v>
      </c>
      <c r="T237" s="24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0" t="s">
        <v>497</v>
      </c>
      <c r="AT237" s="250" t="s">
        <v>534</v>
      </c>
      <c r="AU237" s="250" t="s">
        <v>88</v>
      </c>
      <c r="AY237" s="18" t="s">
        <v>162</v>
      </c>
      <c r="BE237" s="251">
        <f>IF(N237="základná",J237,0)</f>
        <v>0</v>
      </c>
      <c r="BF237" s="251">
        <f>IF(N237="znížená",J237,0)</f>
        <v>0</v>
      </c>
      <c r="BG237" s="251">
        <f>IF(N237="zákl. prenesená",J237,0)</f>
        <v>0</v>
      </c>
      <c r="BH237" s="251">
        <f>IF(N237="zníž. prenesená",J237,0)</f>
        <v>0</v>
      </c>
      <c r="BI237" s="251">
        <f>IF(N237="nulová",J237,0)</f>
        <v>0</v>
      </c>
      <c r="BJ237" s="18" t="s">
        <v>88</v>
      </c>
      <c r="BK237" s="251">
        <f>ROUND(I237*H237,2)</f>
        <v>0</v>
      </c>
      <c r="BL237" s="18" t="s">
        <v>249</v>
      </c>
      <c r="BM237" s="250" t="s">
        <v>1514</v>
      </c>
    </row>
    <row r="238" s="2" customFormat="1" ht="24.15" customHeight="1">
      <c r="A238" s="39"/>
      <c r="B238" s="40"/>
      <c r="C238" s="238" t="s">
        <v>699</v>
      </c>
      <c r="D238" s="238" t="s">
        <v>164</v>
      </c>
      <c r="E238" s="239" t="s">
        <v>1515</v>
      </c>
      <c r="F238" s="240" t="s">
        <v>1516</v>
      </c>
      <c r="G238" s="241" t="s">
        <v>203</v>
      </c>
      <c r="H238" s="242">
        <v>1</v>
      </c>
      <c r="I238" s="243"/>
      <c r="J238" s="244">
        <f>ROUND(I238*H238,2)</f>
        <v>0</v>
      </c>
      <c r="K238" s="245"/>
      <c r="L238" s="45"/>
      <c r="M238" s="246" t="s">
        <v>1</v>
      </c>
      <c r="N238" s="247" t="s">
        <v>42</v>
      </c>
      <c r="O238" s="98"/>
      <c r="P238" s="248">
        <f>O238*H238</f>
        <v>0</v>
      </c>
      <c r="Q238" s="248">
        <v>0</v>
      </c>
      <c r="R238" s="248">
        <f>Q238*H238</f>
        <v>0</v>
      </c>
      <c r="S238" s="248">
        <v>0</v>
      </c>
      <c r="T238" s="24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0" t="s">
        <v>249</v>
      </c>
      <c r="AT238" s="250" t="s">
        <v>164</v>
      </c>
      <c r="AU238" s="250" t="s">
        <v>88</v>
      </c>
      <c r="AY238" s="18" t="s">
        <v>162</v>
      </c>
      <c r="BE238" s="251">
        <f>IF(N238="základná",J238,0)</f>
        <v>0</v>
      </c>
      <c r="BF238" s="251">
        <f>IF(N238="znížená",J238,0)</f>
        <v>0</v>
      </c>
      <c r="BG238" s="251">
        <f>IF(N238="zákl. prenesená",J238,0)</f>
        <v>0</v>
      </c>
      <c r="BH238" s="251">
        <f>IF(N238="zníž. prenesená",J238,0)</f>
        <v>0</v>
      </c>
      <c r="BI238" s="251">
        <f>IF(N238="nulová",J238,0)</f>
        <v>0</v>
      </c>
      <c r="BJ238" s="18" t="s">
        <v>88</v>
      </c>
      <c r="BK238" s="251">
        <f>ROUND(I238*H238,2)</f>
        <v>0</v>
      </c>
      <c r="BL238" s="18" t="s">
        <v>249</v>
      </c>
      <c r="BM238" s="250" t="s">
        <v>1517</v>
      </c>
    </row>
    <row r="239" s="2" customFormat="1" ht="24.15" customHeight="1">
      <c r="A239" s="39"/>
      <c r="B239" s="40"/>
      <c r="C239" s="291" t="s">
        <v>704</v>
      </c>
      <c r="D239" s="291" t="s">
        <v>534</v>
      </c>
      <c r="E239" s="292" t="s">
        <v>1518</v>
      </c>
      <c r="F239" s="293" t="s">
        <v>1519</v>
      </c>
      <c r="G239" s="294" t="s">
        <v>203</v>
      </c>
      <c r="H239" s="295">
        <v>1</v>
      </c>
      <c r="I239" s="296"/>
      <c r="J239" s="297">
        <f>ROUND(I239*H239,2)</f>
        <v>0</v>
      </c>
      <c r="K239" s="298"/>
      <c r="L239" s="299"/>
      <c r="M239" s="300" t="s">
        <v>1</v>
      </c>
      <c r="N239" s="301" t="s">
        <v>42</v>
      </c>
      <c r="O239" s="98"/>
      <c r="P239" s="248">
        <f>O239*H239</f>
        <v>0</v>
      </c>
      <c r="Q239" s="248">
        <v>0.00089999999999999998</v>
      </c>
      <c r="R239" s="248">
        <f>Q239*H239</f>
        <v>0.00089999999999999998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497</v>
      </c>
      <c r="AT239" s="250" t="s">
        <v>534</v>
      </c>
      <c r="AU239" s="250" t="s">
        <v>88</v>
      </c>
      <c r="AY239" s="18" t="s">
        <v>162</v>
      </c>
      <c r="BE239" s="251">
        <f>IF(N239="základná",J239,0)</f>
        <v>0</v>
      </c>
      <c r="BF239" s="251">
        <f>IF(N239="znížená",J239,0)</f>
        <v>0</v>
      </c>
      <c r="BG239" s="251">
        <f>IF(N239="zákl. prenesená",J239,0)</f>
        <v>0</v>
      </c>
      <c r="BH239" s="251">
        <f>IF(N239="zníž. prenesená",J239,0)</f>
        <v>0</v>
      </c>
      <c r="BI239" s="251">
        <f>IF(N239="nulová",J239,0)</f>
        <v>0</v>
      </c>
      <c r="BJ239" s="18" t="s">
        <v>88</v>
      </c>
      <c r="BK239" s="251">
        <f>ROUND(I239*H239,2)</f>
        <v>0</v>
      </c>
      <c r="BL239" s="18" t="s">
        <v>249</v>
      </c>
      <c r="BM239" s="250" t="s">
        <v>1520</v>
      </c>
    </row>
    <row r="240" s="2" customFormat="1" ht="16.5" customHeight="1">
      <c r="A240" s="39"/>
      <c r="B240" s="40"/>
      <c r="C240" s="238" t="s">
        <v>708</v>
      </c>
      <c r="D240" s="238" t="s">
        <v>164</v>
      </c>
      <c r="E240" s="239" t="s">
        <v>1521</v>
      </c>
      <c r="F240" s="240" t="s">
        <v>1522</v>
      </c>
      <c r="G240" s="241" t="s">
        <v>203</v>
      </c>
      <c r="H240" s="242">
        <v>4</v>
      </c>
      <c r="I240" s="243"/>
      <c r="J240" s="244">
        <f>ROUND(I240*H240,2)</f>
        <v>0</v>
      </c>
      <c r="K240" s="245"/>
      <c r="L240" s="45"/>
      <c r="M240" s="246" t="s">
        <v>1</v>
      </c>
      <c r="N240" s="247" t="s">
        <v>42</v>
      </c>
      <c r="O240" s="98"/>
      <c r="P240" s="248">
        <f>O240*H240</f>
        <v>0</v>
      </c>
      <c r="Q240" s="248">
        <v>0</v>
      </c>
      <c r="R240" s="248">
        <f>Q240*H240</f>
        <v>0</v>
      </c>
      <c r="S240" s="248">
        <v>0</v>
      </c>
      <c r="T240" s="24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0" t="s">
        <v>249</v>
      </c>
      <c r="AT240" s="250" t="s">
        <v>164</v>
      </c>
      <c r="AU240" s="250" t="s">
        <v>88</v>
      </c>
      <c r="AY240" s="18" t="s">
        <v>162</v>
      </c>
      <c r="BE240" s="251">
        <f>IF(N240="základná",J240,0)</f>
        <v>0</v>
      </c>
      <c r="BF240" s="251">
        <f>IF(N240="znížená",J240,0)</f>
        <v>0</v>
      </c>
      <c r="BG240" s="251">
        <f>IF(N240="zákl. prenesená",J240,0)</f>
        <v>0</v>
      </c>
      <c r="BH240" s="251">
        <f>IF(N240="zníž. prenesená",J240,0)</f>
        <v>0</v>
      </c>
      <c r="BI240" s="251">
        <f>IF(N240="nulová",J240,0)</f>
        <v>0</v>
      </c>
      <c r="BJ240" s="18" t="s">
        <v>88</v>
      </c>
      <c r="BK240" s="251">
        <f>ROUND(I240*H240,2)</f>
        <v>0</v>
      </c>
      <c r="BL240" s="18" t="s">
        <v>249</v>
      </c>
      <c r="BM240" s="250" t="s">
        <v>1523</v>
      </c>
    </row>
    <row r="241" s="2" customFormat="1" ht="16.5" customHeight="1">
      <c r="A241" s="39"/>
      <c r="B241" s="40"/>
      <c r="C241" s="291" t="s">
        <v>714</v>
      </c>
      <c r="D241" s="291" t="s">
        <v>534</v>
      </c>
      <c r="E241" s="292" t="s">
        <v>1524</v>
      </c>
      <c r="F241" s="293" t="s">
        <v>1525</v>
      </c>
      <c r="G241" s="294" t="s">
        <v>203</v>
      </c>
      <c r="H241" s="295">
        <v>4</v>
      </c>
      <c r="I241" s="296"/>
      <c r="J241" s="297">
        <f>ROUND(I241*H241,2)</f>
        <v>0</v>
      </c>
      <c r="K241" s="298"/>
      <c r="L241" s="299"/>
      <c r="M241" s="300" t="s">
        <v>1</v>
      </c>
      <c r="N241" s="301" t="s">
        <v>42</v>
      </c>
      <c r="O241" s="98"/>
      <c r="P241" s="248">
        <f>O241*H241</f>
        <v>0</v>
      </c>
      <c r="Q241" s="248">
        <v>0.00036999999999999999</v>
      </c>
      <c r="R241" s="248">
        <f>Q241*H241</f>
        <v>0.00148</v>
      </c>
      <c r="S241" s="248">
        <v>0</v>
      </c>
      <c r="T241" s="24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0" t="s">
        <v>497</v>
      </c>
      <c r="AT241" s="250" t="s">
        <v>534</v>
      </c>
      <c r="AU241" s="250" t="s">
        <v>88</v>
      </c>
      <c r="AY241" s="18" t="s">
        <v>162</v>
      </c>
      <c r="BE241" s="251">
        <f>IF(N241="základná",J241,0)</f>
        <v>0</v>
      </c>
      <c r="BF241" s="251">
        <f>IF(N241="znížená",J241,0)</f>
        <v>0</v>
      </c>
      <c r="BG241" s="251">
        <f>IF(N241="zákl. prenesená",J241,0)</f>
        <v>0</v>
      </c>
      <c r="BH241" s="251">
        <f>IF(N241="zníž. prenesená",J241,0)</f>
        <v>0</v>
      </c>
      <c r="BI241" s="251">
        <f>IF(N241="nulová",J241,0)</f>
        <v>0</v>
      </c>
      <c r="BJ241" s="18" t="s">
        <v>88</v>
      </c>
      <c r="BK241" s="251">
        <f>ROUND(I241*H241,2)</f>
        <v>0</v>
      </c>
      <c r="BL241" s="18" t="s">
        <v>249</v>
      </c>
      <c r="BM241" s="250" t="s">
        <v>1526</v>
      </c>
    </row>
    <row r="242" s="2" customFormat="1" ht="24.15" customHeight="1">
      <c r="A242" s="39"/>
      <c r="B242" s="40"/>
      <c r="C242" s="238" t="s">
        <v>720</v>
      </c>
      <c r="D242" s="238" t="s">
        <v>164</v>
      </c>
      <c r="E242" s="239" t="s">
        <v>1527</v>
      </c>
      <c r="F242" s="240" t="s">
        <v>1528</v>
      </c>
      <c r="G242" s="241" t="s">
        <v>183</v>
      </c>
      <c r="H242" s="242">
        <v>0.252</v>
      </c>
      <c r="I242" s="243"/>
      <c r="J242" s="244">
        <f>ROUND(I242*H242,2)</f>
        <v>0</v>
      </c>
      <c r="K242" s="245"/>
      <c r="L242" s="45"/>
      <c r="M242" s="286" t="s">
        <v>1</v>
      </c>
      <c r="N242" s="287" t="s">
        <v>42</v>
      </c>
      <c r="O242" s="288"/>
      <c r="P242" s="289">
        <f>O242*H242</f>
        <v>0</v>
      </c>
      <c r="Q242" s="289">
        <v>0</v>
      </c>
      <c r="R242" s="289">
        <f>Q242*H242</f>
        <v>0</v>
      </c>
      <c r="S242" s="289">
        <v>0</v>
      </c>
      <c r="T242" s="29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0" t="s">
        <v>249</v>
      </c>
      <c r="AT242" s="250" t="s">
        <v>164</v>
      </c>
      <c r="AU242" s="250" t="s">
        <v>88</v>
      </c>
      <c r="AY242" s="18" t="s">
        <v>162</v>
      </c>
      <c r="BE242" s="251">
        <f>IF(N242="základná",J242,0)</f>
        <v>0</v>
      </c>
      <c r="BF242" s="251">
        <f>IF(N242="znížená",J242,0)</f>
        <v>0</v>
      </c>
      <c r="BG242" s="251">
        <f>IF(N242="zákl. prenesená",J242,0)</f>
        <v>0</v>
      </c>
      <c r="BH242" s="251">
        <f>IF(N242="zníž. prenesená",J242,0)</f>
        <v>0</v>
      </c>
      <c r="BI242" s="251">
        <f>IF(N242="nulová",J242,0)</f>
        <v>0</v>
      </c>
      <c r="BJ242" s="18" t="s">
        <v>88</v>
      </c>
      <c r="BK242" s="251">
        <f>ROUND(I242*H242,2)</f>
        <v>0</v>
      </c>
      <c r="BL242" s="18" t="s">
        <v>249</v>
      </c>
      <c r="BM242" s="250" t="s">
        <v>1529</v>
      </c>
    </row>
    <row r="243" s="2" customFormat="1" ht="6.96" customHeight="1">
      <c r="A243" s="39"/>
      <c r="B243" s="73"/>
      <c r="C243" s="74"/>
      <c r="D243" s="74"/>
      <c r="E243" s="74"/>
      <c r="F243" s="74"/>
      <c r="G243" s="74"/>
      <c r="H243" s="74"/>
      <c r="I243" s="74"/>
      <c r="J243" s="74"/>
      <c r="K243" s="74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5bvBGIzI1+ncvmKxZ+mf/+y12Kqc6Q4nptZtV9GwZt1aPDhDtp/RzDcSvmgHTsK9tEnZsibSLTxErrtLQRO+Kw==" hashValue="aBm8P5HbGCEkZtAOzXl0gFIPKtKu2Bl2/FWuKPO/qybHMaC8WXKj7r0iRjym1Id5dNq1L6M/XyVWO04U1/tknA==" algorithmName="SHA-512" password="CC35"/>
  <autoFilter ref="C124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1530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ROUND(J122,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ROUND((SUM(BE122:BE147)),  2)</f>
        <v>0</v>
      </c>
      <c r="G35" s="172"/>
      <c r="H35" s="172"/>
      <c r="I35" s="173">
        <v>0.20000000000000001</v>
      </c>
      <c r="J35" s="171">
        <f>ROUND(((SUM(BE122:BE147))*I35),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ROUND((SUM(BF122:BF147)),  2)</f>
        <v>0</v>
      </c>
      <c r="G36" s="172"/>
      <c r="H36" s="172"/>
      <c r="I36" s="173">
        <v>0.20000000000000001</v>
      </c>
      <c r="J36" s="171">
        <f>ROUND(((SUM(BF122:BF147))*I36),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ROUND((SUM(BG122:BG147)),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ROUND((SUM(BH122:BH147)),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ROUND((SUM(BI122:BI147)),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04 - SO-01.4  Vykurovanie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J122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1531</v>
      </c>
      <c r="E99" s="202"/>
      <c r="F99" s="202"/>
      <c r="G99" s="202"/>
      <c r="H99" s="202"/>
      <c r="I99" s="202"/>
      <c r="J99" s="203">
        <f>J123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1532</v>
      </c>
      <c r="E100" s="207"/>
      <c r="F100" s="207"/>
      <c r="G100" s="207"/>
      <c r="H100" s="207"/>
      <c r="I100" s="207"/>
      <c r="J100" s="208">
        <f>J124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148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94" t="str">
        <f>E7</f>
        <v>Nízkokapacitné ubytovacie zariadenie - prestavba, prístavba a nadstavba vedľajšej stavby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23.25" customHeight="1">
      <c r="A112" s="39"/>
      <c r="B112" s="40"/>
      <c r="C112" s="41"/>
      <c r="D112" s="41"/>
      <c r="E112" s="194" t="s">
        <v>133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134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E11</f>
        <v xml:space="preserve">04 - SO-01.4  Vykurovanie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F14</f>
        <v>Okoč, Hlavná ulica č. 1780</v>
      </c>
      <c r="G116" s="41"/>
      <c r="H116" s="41"/>
      <c r="I116" s="33" t="s">
        <v>21</v>
      </c>
      <c r="J116" s="86" t="str">
        <f>IF(J14="","",J14)</f>
        <v>19. 7. 2023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E17</f>
        <v>JUMA, s.r.o., Okoč</v>
      </c>
      <c r="G118" s="41"/>
      <c r="H118" s="41"/>
      <c r="I118" s="33" t="s">
        <v>29</v>
      </c>
      <c r="J118" s="37" t="str">
        <f>E23</f>
        <v>Ing. Attila Urbán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 xml:space="preserve"> 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0"/>
      <c r="B121" s="211"/>
      <c r="C121" s="212" t="s">
        <v>149</v>
      </c>
      <c r="D121" s="213" t="s">
        <v>61</v>
      </c>
      <c r="E121" s="213" t="s">
        <v>57</v>
      </c>
      <c r="F121" s="213" t="s">
        <v>58</v>
      </c>
      <c r="G121" s="213" t="s">
        <v>150</v>
      </c>
      <c r="H121" s="213" t="s">
        <v>151</v>
      </c>
      <c r="I121" s="213" t="s">
        <v>152</v>
      </c>
      <c r="J121" s="214" t="s">
        <v>138</v>
      </c>
      <c r="K121" s="215" t="s">
        <v>153</v>
      </c>
      <c r="L121" s="216"/>
      <c r="M121" s="107" t="s">
        <v>1</v>
      </c>
      <c r="N121" s="108" t="s">
        <v>40</v>
      </c>
      <c r="O121" s="108" t="s">
        <v>154</v>
      </c>
      <c r="P121" s="108" t="s">
        <v>155</v>
      </c>
      <c r="Q121" s="108" t="s">
        <v>156</v>
      </c>
      <c r="R121" s="108" t="s">
        <v>157</v>
      </c>
      <c r="S121" s="108" t="s">
        <v>158</v>
      </c>
      <c r="T121" s="109" t="s">
        <v>159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9"/>
      <c r="B122" s="40"/>
      <c r="C122" s="114" t="s">
        <v>139</v>
      </c>
      <c r="D122" s="41"/>
      <c r="E122" s="41"/>
      <c r="F122" s="41"/>
      <c r="G122" s="41"/>
      <c r="H122" s="41"/>
      <c r="I122" s="41"/>
      <c r="J122" s="217">
        <f>BK122</f>
        <v>0</v>
      </c>
      <c r="K122" s="41"/>
      <c r="L122" s="45"/>
      <c r="M122" s="110"/>
      <c r="N122" s="218"/>
      <c r="O122" s="111"/>
      <c r="P122" s="219">
        <f>P123</f>
        <v>0</v>
      </c>
      <c r="Q122" s="111"/>
      <c r="R122" s="219">
        <f>R123</f>
        <v>0.054975000000000003</v>
      </c>
      <c r="S122" s="111"/>
      <c r="T122" s="22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140</v>
      </c>
      <c r="BK122" s="221">
        <f>BK123</f>
        <v>0</v>
      </c>
    </row>
    <row r="123" s="12" customFormat="1" ht="25.92" customHeight="1">
      <c r="A123" s="12"/>
      <c r="B123" s="222"/>
      <c r="C123" s="223"/>
      <c r="D123" s="224" t="s">
        <v>75</v>
      </c>
      <c r="E123" s="225" t="s">
        <v>534</v>
      </c>
      <c r="F123" s="225" t="s">
        <v>1533</v>
      </c>
      <c r="G123" s="223"/>
      <c r="H123" s="223"/>
      <c r="I123" s="226"/>
      <c r="J123" s="227">
        <f>BK123</f>
        <v>0</v>
      </c>
      <c r="K123" s="223"/>
      <c r="L123" s="228"/>
      <c r="M123" s="229"/>
      <c r="N123" s="230"/>
      <c r="O123" s="230"/>
      <c r="P123" s="231">
        <f>P124</f>
        <v>0</v>
      </c>
      <c r="Q123" s="230"/>
      <c r="R123" s="231">
        <f>R124</f>
        <v>0.054975000000000003</v>
      </c>
      <c r="S123" s="230"/>
      <c r="T123" s="23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3" t="s">
        <v>177</v>
      </c>
      <c r="AT123" s="234" t="s">
        <v>75</v>
      </c>
      <c r="AU123" s="234" t="s">
        <v>76</v>
      </c>
      <c r="AY123" s="233" t="s">
        <v>162</v>
      </c>
      <c r="BK123" s="235">
        <f>BK124</f>
        <v>0</v>
      </c>
    </row>
    <row r="124" s="12" customFormat="1" ht="22.8" customHeight="1">
      <c r="A124" s="12"/>
      <c r="B124" s="222"/>
      <c r="C124" s="223"/>
      <c r="D124" s="224" t="s">
        <v>75</v>
      </c>
      <c r="E124" s="236" t="s">
        <v>1534</v>
      </c>
      <c r="F124" s="236" t="s">
        <v>1535</v>
      </c>
      <c r="G124" s="223"/>
      <c r="H124" s="223"/>
      <c r="I124" s="226"/>
      <c r="J124" s="237">
        <f>BK124</f>
        <v>0</v>
      </c>
      <c r="K124" s="223"/>
      <c r="L124" s="228"/>
      <c r="M124" s="229"/>
      <c r="N124" s="230"/>
      <c r="O124" s="230"/>
      <c r="P124" s="231">
        <f>SUM(P125:P147)</f>
        <v>0</v>
      </c>
      <c r="Q124" s="230"/>
      <c r="R124" s="231">
        <f>SUM(R125:R147)</f>
        <v>0.054975000000000003</v>
      </c>
      <c r="S124" s="230"/>
      <c r="T124" s="232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177</v>
      </c>
      <c r="AT124" s="234" t="s">
        <v>75</v>
      </c>
      <c r="AU124" s="234" t="s">
        <v>83</v>
      </c>
      <c r="AY124" s="233" t="s">
        <v>162</v>
      </c>
      <c r="BK124" s="235">
        <f>SUM(BK125:BK147)</f>
        <v>0</v>
      </c>
    </row>
    <row r="125" s="2" customFormat="1" ht="21.75" customHeight="1">
      <c r="A125" s="39"/>
      <c r="B125" s="40"/>
      <c r="C125" s="238" t="s">
        <v>83</v>
      </c>
      <c r="D125" s="238" t="s">
        <v>164</v>
      </c>
      <c r="E125" s="239" t="s">
        <v>1536</v>
      </c>
      <c r="F125" s="240" t="s">
        <v>1537</v>
      </c>
      <c r="G125" s="241" t="s">
        <v>203</v>
      </c>
      <c r="H125" s="242">
        <v>12</v>
      </c>
      <c r="I125" s="243"/>
      <c r="J125" s="244">
        <f>ROUND(I125*H125,2)</f>
        <v>0</v>
      </c>
      <c r="K125" s="245"/>
      <c r="L125" s="45"/>
      <c r="M125" s="246" t="s">
        <v>1</v>
      </c>
      <c r="N125" s="247" t="s">
        <v>42</v>
      </c>
      <c r="O125" s="98"/>
      <c r="P125" s="248">
        <f>O125*H125</f>
        <v>0</v>
      </c>
      <c r="Q125" s="248">
        <v>0</v>
      </c>
      <c r="R125" s="248">
        <f>Q125*H125</f>
        <v>0</v>
      </c>
      <c r="S125" s="248">
        <v>0</v>
      </c>
      <c r="T125" s="24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0" t="s">
        <v>699</v>
      </c>
      <c r="AT125" s="250" t="s">
        <v>164</v>
      </c>
      <c r="AU125" s="250" t="s">
        <v>88</v>
      </c>
      <c r="AY125" s="18" t="s">
        <v>162</v>
      </c>
      <c r="BE125" s="251">
        <f>IF(N125="základná",J125,0)</f>
        <v>0</v>
      </c>
      <c r="BF125" s="251">
        <f>IF(N125="znížená",J125,0)</f>
        <v>0</v>
      </c>
      <c r="BG125" s="251">
        <f>IF(N125="zákl. prenesená",J125,0)</f>
        <v>0</v>
      </c>
      <c r="BH125" s="251">
        <f>IF(N125="zníž. prenesená",J125,0)</f>
        <v>0</v>
      </c>
      <c r="BI125" s="251">
        <f>IF(N125="nulová",J125,0)</f>
        <v>0</v>
      </c>
      <c r="BJ125" s="18" t="s">
        <v>88</v>
      </c>
      <c r="BK125" s="251">
        <f>ROUND(I125*H125,2)</f>
        <v>0</v>
      </c>
      <c r="BL125" s="18" t="s">
        <v>699</v>
      </c>
      <c r="BM125" s="250" t="s">
        <v>1538</v>
      </c>
    </row>
    <row r="126" s="2" customFormat="1" ht="16.5" customHeight="1">
      <c r="A126" s="39"/>
      <c r="B126" s="40"/>
      <c r="C126" s="291" t="s">
        <v>88</v>
      </c>
      <c r="D126" s="291" t="s">
        <v>534</v>
      </c>
      <c r="E126" s="292" t="s">
        <v>1539</v>
      </c>
      <c r="F126" s="293" t="s">
        <v>1540</v>
      </c>
      <c r="G126" s="294" t="s">
        <v>203</v>
      </c>
      <c r="H126" s="295">
        <v>12</v>
      </c>
      <c r="I126" s="296"/>
      <c r="J126" s="297">
        <f>ROUND(I126*H126,2)</f>
        <v>0</v>
      </c>
      <c r="K126" s="298"/>
      <c r="L126" s="299"/>
      <c r="M126" s="300" t="s">
        <v>1</v>
      </c>
      <c r="N126" s="301" t="s">
        <v>42</v>
      </c>
      <c r="O126" s="98"/>
      <c r="P126" s="248">
        <f>O126*H126</f>
        <v>0</v>
      </c>
      <c r="Q126" s="248">
        <v>3.0000000000000001E-05</v>
      </c>
      <c r="R126" s="248">
        <f>Q126*H126</f>
        <v>0.00036000000000000002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1044</v>
      </c>
      <c r="AT126" s="250" t="s">
        <v>534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1044</v>
      </c>
      <c r="BM126" s="250" t="s">
        <v>1541</v>
      </c>
    </row>
    <row r="127" s="2" customFormat="1" ht="24.15" customHeight="1">
      <c r="A127" s="39"/>
      <c r="B127" s="40"/>
      <c r="C127" s="238" t="s">
        <v>177</v>
      </c>
      <c r="D127" s="238" t="s">
        <v>164</v>
      </c>
      <c r="E127" s="239" t="s">
        <v>1542</v>
      </c>
      <c r="F127" s="240" t="s">
        <v>1543</v>
      </c>
      <c r="G127" s="241" t="s">
        <v>208</v>
      </c>
      <c r="H127" s="242">
        <v>419</v>
      </c>
      <c r="I127" s="243"/>
      <c r="J127" s="244">
        <f>ROUND(I127*H127,2)</f>
        <v>0</v>
      </c>
      <c r="K127" s="245"/>
      <c r="L127" s="45"/>
      <c r="M127" s="246" t="s">
        <v>1</v>
      </c>
      <c r="N127" s="247" t="s">
        <v>42</v>
      </c>
      <c r="O127" s="98"/>
      <c r="P127" s="248">
        <f>O127*H127</f>
        <v>0</v>
      </c>
      <c r="Q127" s="248">
        <v>0</v>
      </c>
      <c r="R127" s="248">
        <f>Q127*H127</f>
        <v>0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699</v>
      </c>
      <c r="AT127" s="250" t="s">
        <v>164</v>
      </c>
      <c r="AU127" s="250" t="s">
        <v>88</v>
      </c>
      <c r="AY127" s="18" t="s">
        <v>162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699</v>
      </c>
      <c r="BM127" s="250" t="s">
        <v>1544</v>
      </c>
    </row>
    <row r="128" s="13" customFormat="1">
      <c r="A128" s="13"/>
      <c r="B128" s="252"/>
      <c r="C128" s="253"/>
      <c r="D128" s="254" t="s">
        <v>170</v>
      </c>
      <c r="E128" s="255" t="s">
        <v>1</v>
      </c>
      <c r="F128" s="256" t="s">
        <v>1545</v>
      </c>
      <c r="G128" s="253"/>
      <c r="H128" s="257">
        <v>211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170</v>
      </c>
      <c r="AU128" s="263" t="s">
        <v>88</v>
      </c>
      <c r="AV128" s="13" t="s">
        <v>88</v>
      </c>
      <c r="AW128" s="13" t="s">
        <v>31</v>
      </c>
      <c r="AX128" s="13" t="s">
        <v>76</v>
      </c>
      <c r="AY128" s="263" t="s">
        <v>162</v>
      </c>
    </row>
    <row r="129" s="13" customFormat="1">
      <c r="A129" s="13"/>
      <c r="B129" s="252"/>
      <c r="C129" s="253"/>
      <c r="D129" s="254" t="s">
        <v>170</v>
      </c>
      <c r="E129" s="255" t="s">
        <v>1</v>
      </c>
      <c r="F129" s="256" t="s">
        <v>1546</v>
      </c>
      <c r="G129" s="253"/>
      <c r="H129" s="257">
        <v>208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170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162</v>
      </c>
    </row>
    <row r="130" s="14" customFormat="1">
      <c r="A130" s="14"/>
      <c r="B130" s="264"/>
      <c r="C130" s="265"/>
      <c r="D130" s="254" t="s">
        <v>170</v>
      </c>
      <c r="E130" s="266" t="s">
        <v>1</v>
      </c>
      <c r="F130" s="267" t="s">
        <v>173</v>
      </c>
      <c r="G130" s="265"/>
      <c r="H130" s="268">
        <v>419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4" t="s">
        <v>170</v>
      </c>
      <c r="AU130" s="274" t="s">
        <v>88</v>
      </c>
      <c r="AV130" s="14" t="s">
        <v>168</v>
      </c>
      <c r="AW130" s="14" t="s">
        <v>31</v>
      </c>
      <c r="AX130" s="14" t="s">
        <v>83</v>
      </c>
      <c r="AY130" s="274" t="s">
        <v>162</v>
      </c>
    </row>
    <row r="131" s="2" customFormat="1" ht="24.15" customHeight="1">
      <c r="A131" s="39"/>
      <c r="B131" s="40"/>
      <c r="C131" s="291" t="s">
        <v>168</v>
      </c>
      <c r="D131" s="291" t="s">
        <v>534</v>
      </c>
      <c r="E131" s="292" t="s">
        <v>1547</v>
      </c>
      <c r="F131" s="293" t="s">
        <v>1548</v>
      </c>
      <c r="G131" s="294" t="s">
        <v>203</v>
      </c>
      <c r="H131" s="295">
        <v>1</v>
      </c>
      <c r="I131" s="296"/>
      <c r="J131" s="297">
        <f>ROUND(I131*H131,2)</f>
        <v>0</v>
      </c>
      <c r="K131" s="298"/>
      <c r="L131" s="299"/>
      <c r="M131" s="300" t="s">
        <v>1</v>
      </c>
      <c r="N131" s="301" t="s">
        <v>42</v>
      </c>
      <c r="O131" s="98"/>
      <c r="P131" s="248">
        <f>O131*H131</f>
        <v>0</v>
      </c>
      <c r="Q131" s="248">
        <v>0.0018500000000000001</v>
      </c>
      <c r="R131" s="248">
        <f>Q131*H131</f>
        <v>0.0018500000000000001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1044</v>
      </c>
      <c r="AT131" s="250" t="s">
        <v>534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1044</v>
      </c>
      <c r="BM131" s="250" t="s">
        <v>1549</v>
      </c>
    </row>
    <row r="132" s="2" customFormat="1" ht="24.15" customHeight="1">
      <c r="A132" s="39"/>
      <c r="B132" s="40"/>
      <c r="C132" s="291" t="s">
        <v>188</v>
      </c>
      <c r="D132" s="291" t="s">
        <v>534</v>
      </c>
      <c r="E132" s="292" t="s">
        <v>1550</v>
      </c>
      <c r="F132" s="293" t="s">
        <v>1551</v>
      </c>
      <c r="G132" s="294" t="s">
        <v>203</v>
      </c>
      <c r="H132" s="295">
        <v>1</v>
      </c>
      <c r="I132" s="296"/>
      <c r="J132" s="297">
        <f>ROUND(I132*H132,2)</f>
        <v>0</v>
      </c>
      <c r="K132" s="298"/>
      <c r="L132" s="299"/>
      <c r="M132" s="300" t="s">
        <v>1</v>
      </c>
      <c r="N132" s="301" t="s">
        <v>42</v>
      </c>
      <c r="O132" s="98"/>
      <c r="P132" s="248">
        <f>O132*H132</f>
        <v>0</v>
      </c>
      <c r="Q132" s="248">
        <v>0.0025500000000000002</v>
      </c>
      <c r="R132" s="248">
        <f>Q132*H132</f>
        <v>0.0025500000000000002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1044</v>
      </c>
      <c r="AT132" s="250" t="s">
        <v>534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1044</v>
      </c>
      <c r="BM132" s="250" t="s">
        <v>1552</v>
      </c>
    </row>
    <row r="133" s="2" customFormat="1" ht="24.15" customHeight="1">
      <c r="A133" s="39"/>
      <c r="B133" s="40"/>
      <c r="C133" s="291" t="s">
        <v>194</v>
      </c>
      <c r="D133" s="291" t="s">
        <v>534</v>
      </c>
      <c r="E133" s="292" t="s">
        <v>1553</v>
      </c>
      <c r="F133" s="293" t="s">
        <v>1554</v>
      </c>
      <c r="G133" s="294" t="s">
        <v>203</v>
      </c>
      <c r="H133" s="295">
        <v>1</v>
      </c>
      <c r="I133" s="296"/>
      <c r="J133" s="297">
        <f>ROUND(I133*H133,2)</f>
        <v>0</v>
      </c>
      <c r="K133" s="298"/>
      <c r="L133" s="299"/>
      <c r="M133" s="300" t="s">
        <v>1</v>
      </c>
      <c r="N133" s="301" t="s">
        <v>42</v>
      </c>
      <c r="O133" s="98"/>
      <c r="P133" s="248">
        <f>O133*H133</f>
        <v>0</v>
      </c>
      <c r="Q133" s="248">
        <v>0.0028500000000000001</v>
      </c>
      <c r="R133" s="248">
        <f>Q133*H133</f>
        <v>0.0028500000000000001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1044</v>
      </c>
      <c r="AT133" s="250" t="s">
        <v>534</v>
      </c>
      <c r="AU133" s="250" t="s">
        <v>88</v>
      </c>
      <c r="AY133" s="18" t="s">
        <v>162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1044</v>
      </c>
      <c r="BM133" s="250" t="s">
        <v>1555</v>
      </c>
    </row>
    <row r="134" s="2" customFormat="1" ht="24.15" customHeight="1">
      <c r="A134" s="39"/>
      <c r="B134" s="40"/>
      <c r="C134" s="291" t="s">
        <v>200</v>
      </c>
      <c r="D134" s="291" t="s">
        <v>534</v>
      </c>
      <c r="E134" s="292" t="s">
        <v>1556</v>
      </c>
      <c r="F134" s="293" t="s">
        <v>1557</v>
      </c>
      <c r="G134" s="294" t="s">
        <v>203</v>
      </c>
      <c r="H134" s="295">
        <v>1</v>
      </c>
      <c r="I134" s="296"/>
      <c r="J134" s="297">
        <f>ROUND(I134*H134,2)</f>
        <v>0</v>
      </c>
      <c r="K134" s="298"/>
      <c r="L134" s="299"/>
      <c r="M134" s="300" t="s">
        <v>1</v>
      </c>
      <c r="N134" s="301" t="s">
        <v>42</v>
      </c>
      <c r="O134" s="98"/>
      <c r="P134" s="248">
        <f>O134*H134</f>
        <v>0</v>
      </c>
      <c r="Q134" s="248">
        <v>0.0038</v>
      </c>
      <c r="R134" s="248">
        <f>Q134*H134</f>
        <v>0.0038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1044</v>
      </c>
      <c r="AT134" s="250" t="s">
        <v>534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1044</v>
      </c>
      <c r="BM134" s="250" t="s">
        <v>1558</v>
      </c>
    </row>
    <row r="135" s="2" customFormat="1" ht="24.15" customHeight="1">
      <c r="A135" s="39"/>
      <c r="B135" s="40"/>
      <c r="C135" s="291" t="s">
        <v>205</v>
      </c>
      <c r="D135" s="291" t="s">
        <v>534</v>
      </c>
      <c r="E135" s="292" t="s">
        <v>1559</v>
      </c>
      <c r="F135" s="293" t="s">
        <v>1560</v>
      </c>
      <c r="G135" s="294" t="s">
        <v>203</v>
      </c>
      <c r="H135" s="295">
        <v>1</v>
      </c>
      <c r="I135" s="296"/>
      <c r="J135" s="297">
        <f>ROUND(I135*H135,2)</f>
        <v>0</v>
      </c>
      <c r="K135" s="298"/>
      <c r="L135" s="299"/>
      <c r="M135" s="300" t="s">
        <v>1</v>
      </c>
      <c r="N135" s="301" t="s">
        <v>42</v>
      </c>
      <c r="O135" s="98"/>
      <c r="P135" s="248">
        <f>O135*H135</f>
        <v>0</v>
      </c>
      <c r="Q135" s="248">
        <v>0.0045999999999999999</v>
      </c>
      <c r="R135" s="248">
        <f>Q135*H135</f>
        <v>0.0045999999999999999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1044</v>
      </c>
      <c r="AT135" s="250" t="s">
        <v>534</v>
      </c>
      <c r="AU135" s="250" t="s">
        <v>88</v>
      </c>
      <c r="AY135" s="18" t="s">
        <v>162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1044</v>
      </c>
      <c r="BM135" s="250" t="s">
        <v>1561</v>
      </c>
    </row>
    <row r="136" s="2" customFormat="1" ht="24.15" customHeight="1">
      <c r="A136" s="39"/>
      <c r="B136" s="40"/>
      <c r="C136" s="291" t="s">
        <v>186</v>
      </c>
      <c r="D136" s="291" t="s">
        <v>534</v>
      </c>
      <c r="E136" s="292" t="s">
        <v>1562</v>
      </c>
      <c r="F136" s="293" t="s">
        <v>1563</v>
      </c>
      <c r="G136" s="294" t="s">
        <v>203</v>
      </c>
      <c r="H136" s="295">
        <v>1</v>
      </c>
      <c r="I136" s="296"/>
      <c r="J136" s="297">
        <f>ROUND(I136*H136,2)</f>
        <v>0</v>
      </c>
      <c r="K136" s="298"/>
      <c r="L136" s="299"/>
      <c r="M136" s="300" t="s">
        <v>1</v>
      </c>
      <c r="N136" s="301" t="s">
        <v>42</v>
      </c>
      <c r="O136" s="98"/>
      <c r="P136" s="248">
        <f>O136*H136</f>
        <v>0</v>
      </c>
      <c r="Q136" s="248">
        <v>0.0054999999999999997</v>
      </c>
      <c r="R136" s="248">
        <f>Q136*H136</f>
        <v>0.0054999999999999997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1044</v>
      </c>
      <c r="AT136" s="250" t="s">
        <v>534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1044</v>
      </c>
      <c r="BM136" s="250" t="s">
        <v>1564</v>
      </c>
    </row>
    <row r="137" s="2" customFormat="1" ht="24.15" customHeight="1">
      <c r="A137" s="39"/>
      <c r="B137" s="40"/>
      <c r="C137" s="238" t="s">
        <v>220</v>
      </c>
      <c r="D137" s="238" t="s">
        <v>164</v>
      </c>
      <c r="E137" s="239" t="s">
        <v>1565</v>
      </c>
      <c r="F137" s="240" t="s">
        <v>1566</v>
      </c>
      <c r="G137" s="241" t="s">
        <v>203</v>
      </c>
      <c r="H137" s="242">
        <v>6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699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699</v>
      </c>
      <c r="BM137" s="250" t="s">
        <v>1567</v>
      </c>
    </row>
    <row r="138" s="2" customFormat="1" ht="37.8" customHeight="1">
      <c r="A138" s="39"/>
      <c r="B138" s="40"/>
      <c r="C138" s="291" t="s">
        <v>224</v>
      </c>
      <c r="D138" s="291" t="s">
        <v>534</v>
      </c>
      <c r="E138" s="292" t="s">
        <v>1568</v>
      </c>
      <c r="F138" s="293" t="s">
        <v>1569</v>
      </c>
      <c r="G138" s="294" t="s">
        <v>203</v>
      </c>
      <c r="H138" s="295">
        <v>6</v>
      </c>
      <c r="I138" s="296"/>
      <c r="J138" s="297">
        <f>ROUND(I138*H138,2)</f>
        <v>0</v>
      </c>
      <c r="K138" s="298"/>
      <c r="L138" s="299"/>
      <c r="M138" s="300" t="s">
        <v>1</v>
      </c>
      <c r="N138" s="301" t="s">
        <v>42</v>
      </c>
      <c r="O138" s="98"/>
      <c r="P138" s="248">
        <f>O138*H138</f>
        <v>0</v>
      </c>
      <c r="Q138" s="248">
        <v>0.001</v>
      </c>
      <c r="R138" s="248">
        <f>Q138*H138</f>
        <v>0.0060000000000000001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1044</v>
      </c>
      <c r="AT138" s="250" t="s">
        <v>534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1044</v>
      </c>
      <c r="BM138" s="250" t="s">
        <v>1570</v>
      </c>
    </row>
    <row r="139" s="2" customFormat="1" ht="33" customHeight="1">
      <c r="A139" s="39"/>
      <c r="B139" s="40"/>
      <c r="C139" s="291" t="s">
        <v>228</v>
      </c>
      <c r="D139" s="291" t="s">
        <v>534</v>
      </c>
      <c r="E139" s="292" t="s">
        <v>1571</v>
      </c>
      <c r="F139" s="293" t="s">
        <v>1572</v>
      </c>
      <c r="G139" s="294" t="s">
        <v>203</v>
      </c>
      <c r="H139" s="295">
        <v>6</v>
      </c>
      <c r="I139" s="296"/>
      <c r="J139" s="297">
        <f>ROUND(I139*H139,2)</f>
        <v>0</v>
      </c>
      <c r="K139" s="298"/>
      <c r="L139" s="299"/>
      <c r="M139" s="300" t="s">
        <v>1</v>
      </c>
      <c r="N139" s="301" t="s">
        <v>42</v>
      </c>
      <c r="O139" s="98"/>
      <c r="P139" s="248">
        <f>O139*H139</f>
        <v>0</v>
      </c>
      <c r="Q139" s="248">
        <v>0.00010000000000000001</v>
      </c>
      <c r="R139" s="248">
        <f>Q139*H139</f>
        <v>0.00060000000000000006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1044</v>
      </c>
      <c r="AT139" s="250" t="s">
        <v>534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1044</v>
      </c>
      <c r="BM139" s="250" t="s">
        <v>1573</v>
      </c>
    </row>
    <row r="140" s="2" customFormat="1" ht="24.15" customHeight="1">
      <c r="A140" s="39"/>
      <c r="B140" s="40"/>
      <c r="C140" s="238" t="s">
        <v>232</v>
      </c>
      <c r="D140" s="238" t="s">
        <v>164</v>
      </c>
      <c r="E140" s="239" t="s">
        <v>1574</v>
      </c>
      <c r="F140" s="240" t="s">
        <v>1575</v>
      </c>
      <c r="G140" s="241" t="s">
        <v>203</v>
      </c>
      <c r="H140" s="242">
        <v>6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699</v>
      </c>
      <c r="AT140" s="250" t="s">
        <v>164</v>
      </c>
      <c r="AU140" s="250" t="s">
        <v>88</v>
      </c>
      <c r="AY140" s="18" t="s">
        <v>162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699</v>
      </c>
      <c r="BM140" s="250" t="s">
        <v>1576</v>
      </c>
    </row>
    <row r="141" s="2" customFormat="1" ht="24.15" customHeight="1">
      <c r="A141" s="39"/>
      <c r="B141" s="40"/>
      <c r="C141" s="291" t="s">
        <v>237</v>
      </c>
      <c r="D141" s="291" t="s">
        <v>534</v>
      </c>
      <c r="E141" s="292" t="s">
        <v>1577</v>
      </c>
      <c r="F141" s="293" t="s">
        <v>1578</v>
      </c>
      <c r="G141" s="294" t="s">
        <v>203</v>
      </c>
      <c r="H141" s="295">
        <v>6</v>
      </c>
      <c r="I141" s="296"/>
      <c r="J141" s="297">
        <f>ROUND(I141*H141,2)</f>
        <v>0</v>
      </c>
      <c r="K141" s="298"/>
      <c r="L141" s="299"/>
      <c r="M141" s="300" t="s">
        <v>1</v>
      </c>
      <c r="N141" s="301" t="s">
        <v>42</v>
      </c>
      <c r="O141" s="98"/>
      <c r="P141" s="248">
        <f>O141*H141</f>
        <v>0</v>
      </c>
      <c r="Q141" s="248">
        <v>0.00019000000000000001</v>
      </c>
      <c r="R141" s="248">
        <f>Q141*H141</f>
        <v>0.00114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1044</v>
      </c>
      <c r="AT141" s="250" t="s">
        <v>534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1044</v>
      </c>
      <c r="BM141" s="250" t="s">
        <v>1579</v>
      </c>
    </row>
    <row r="142" s="2" customFormat="1" ht="21.75" customHeight="1">
      <c r="A142" s="39"/>
      <c r="B142" s="40"/>
      <c r="C142" s="238" t="s">
        <v>245</v>
      </c>
      <c r="D142" s="238" t="s">
        <v>164</v>
      </c>
      <c r="E142" s="239" t="s">
        <v>1580</v>
      </c>
      <c r="F142" s="240" t="s">
        <v>1581</v>
      </c>
      <c r="G142" s="241" t="s">
        <v>208</v>
      </c>
      <c r="H142" s="242">
        <v>70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699</v>
      </c>
      <c r="AT142" s="250" t="s">
        <v>164</v>
      </c>
      <c r="AU142" s="250" t="s">
        <v>88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699</v>
      </c>
      <c r="BM142" s="250" t="s">
        <v>1582</v>
      </c>
    </row>
    <row r="143" s="2" customFormat="1" ht="16.5" customHeight="1">
      <c r="A143" s="39"/>
      <c r="B143" s="40"/>
      <c r="C143" s="291" t="s">
        <v>249</v>
      </c>
      <c r="D143" s="291" t="s">
        <v>534</v>
      </c>
      <c r="E143" s="292" t="s">
        <v>1583</v>
      </c>
      <c r="F143" s="293" t="s">
        <v>1584</v>
      </c>
      <c r="G143" s="294" t="s">
        <v>208</v>
      </c>
      <c r="H143" s="295">
        <v>73.5</v>
      </c>
      <c r="I143" s="296"/>
      <c r="J143" s="297">
        <f>ROUND(I143*H143,2)</f>
        <v>0</v>
      </c>
      <c r="K143" s="298"/>
      <c r="L143" s="299"/>
      <c r="M143" s="300" t="s">
        <v>1</v>
      </c>
      <c r="N143" s="301" t="s">
        <v>42</v>
      </c>
      <c r="O143" s="98"/>
      <c r="P143" s="248">
        <f>O143*H143</f>
        <v>0</v>
      </c>
      <c r="Q143" s="248">
        <v>0.00019000000000000001</v>
      </c>
      <c r="R143" s="248">
        <f>Q143*H143</f>
        <v>0.013965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1044</v>
      </c>
      <c r="AT143" s="250" t="s">
        <v>534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1044</v>
      </c>
      <c r="BM143" s="250" t="s">
        <v>1585</v>
      </c>
    </row>
    <row r="144" s="2" customFormat="1" ht="21.75" customHeight="1">
      <c r="A144" s="39"/>
      <c r="B144" s="40"/>
      <c r="C144" s="238" t="s">
        <v>262</v>
      </c>
      <c r="D144" s="238" t="s">
        <v>164</v>
      </c>
      <c r="E144" s="239" t="s">
        <v>1586</v>
      </c>
      <c r="F144" s="240" t="s">
        <v>1587</v>
      </c>
      <c r="G144" s="241" t="s">
        <v>208</v>
      </c>
      <c r="H144" s="242">
        <v>70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699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699</v>
      </c>
      <c r="BM144" s="250" t="s">
        <v>1588</v>
      </c>
    </row>
    <row r="145" s="2" customFormat="1" ht="16.5" customHeight="1">
      <c r="A145" s="39"/>
      <c r="B145" s="40"/>
      <c r="C145" s="291" t="s">
        <v>269</v>
      </c>
      <c r="D145" s="291" t="s">
        <v>534</v>
      </c>
      <c r="E145" s="292" t="s">
        <v>1589</v>
      </c>
      <c r="F145" s="293" t="s">
        <v>1590</v>
      </c>
      <c r="G145" s="294" t="s">
        <v>208</v>
      </c>
      <c r="H145" s="295">
        <v>73.5</v>
      </c>
      <c r="I145" s="296"/>
      <c r="J145" s="297">
        <f>ROUND(I145*H145,2)</f>
        <v>0</v>
      </c>
      <c r="K145" s="298"/>
      <c r="L145" s="299"/>
      <c r="M145" s="300" t="s">
        <v>1</v>
      </c>
      <c r="N145" s="301" t="s">
        <v>42</v>
      </c>
      <c r="O145" s="98"/>
      <c r="P145" s="248">
        <f>O145*H145</f>
        <v>0</v>
      </c>
      <c r="Q145" s="248">
        <v>0.00016000000000000001</v>
      </c>
      <c r="R145" s="248">
        <f>Q145*H145</f>
        <v>0.011760000000000001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1044</v>
      </c>
      <c r="AT145" s="250" t="s">
        <v>534</v>
      </c>
      <c r="AU145" s="250" t="s">
        <v>88</v>
      </c>
      <c r="AY145" s="18" t="s">
        <v>162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1044</v>
      </c>
      <c r="BM145" s="250" t="s">
        <v>1591</v>
      </c>
    </row>
    <row r="146" s="2" customFormat="1" ht="16.5" customHeight="1">
      <c r="A146" s="39"/>
      <c r="B146" s="40"/>
      <c r="C146" s="238" t="s">
        <v>274</v>
      </c>
      <c r="D146" s="238" t="s">
        <v>164</v>
      </c>
      <c r="E146" s="239" t="s">
        <v>1592</v>
      </c>
      <c r="F146" s="240" t="s">
        <v>1593</v>
      </c>
      <c r="G146" s="241" t="s">
        <v>1594</v>
      </c>
      <c r="H146" s="312"/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1044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1044</v>
      </c>
      <c r="BM146" s="250" t="s">
        <v>1595</v>
      </c>
    </row>
    <row r="147" s="2" customFormat="1" ht="16.5" customHeight="1">
      <c r="A147" s="39"/>
      <c r="B147" s="40"/>
      <c r="C147" s="238" t="s">
        <v>7</v>
      </c>
      <c r="D147" s="238" t="s">
        <v>164</v>
      </c>
      <c r="E147" s="239" t="s">
        <v>1596</v>
      </c>
      <c r="F147" s="240" t="s">
        <v>1597</v>
      </c>
      <c r="G147" s="241" t="s">
        <v>1594</v>
      </c>
      <c r="H147" s="312"/>
      <c r="I147" s="243"/>
      <c r="J147" s="244">
        <f>ROUND(I147*H147,2)</f>
        <v>0</v>
      </c>
      <c r="K147" s="245"/>
      <c r="L147" s="45"/>
      <c r="M147" s="286" t="s">
        <v>1</v>
      </c>
      <c r="N147" s="287" t="s">
        <v>42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699</v>
      </c>
      <c r="AT147" s="250" t="s">
        <v>164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699</v>
      </c>
      <c r="BM147" s="250" t="s">
        <v>1598</v>
      </c>
    </row>
    <row r="148" s="2" customFormat="1" ht="6.96" customHeight="1">
      <c r="A148" s="39"/>
      <c r="B148" s="73"/>
      <c r="C148" s="74"/>
      <c r="D148" s="74"/>
      <c r="E148" s="74"/>
      <c r="F148" s="74"/>
      <c r="G148" s="74"/>
      <c r="H148" s="74"/>
      <c r="I148" s="74"/>
      <c r="J148" s="74"/>
      <c r="K148" s="74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UXl5V1g32XJ+Bp01HtJ1yCqLTeqrW0fTDDMXAWy4AmdQv3VF4vI2WHTeaXtQ0CfBtnAzEX+OrwzcDZDK2hlmww==" hashValue="8A31cFv6mXNQMUUoEjRDpuyGh2yTM1E1NjJUPiJc4X5fFdanwo05HrA5dEzuPlVXk+89PFFFThWqvV+nsyODJw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1599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ROUND((SUM(BE123:BE186)),  2)</f>
        <v>0</v>
      </c>
      <c r="G35" s="172"/>
      <c r="H35" s="172"/>
      <c r="I35" s="173">
        <v>0.20000000000000001</v>
      </c>
      <c r="J35" s="171">
        <f>ROUND(((SUM(BE123:BE186))*I35),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ROUND((SUM(BF123:BF186)),  2)</f>
        <v>0</v>
      </c>
      <c r="G36" s="172"/>
      <c r="H36" s="172"/>
      <c r="I36" s="173">
        <v>0.20000000000000001</v>
      </c>
      <c r="J36" s="171">
        <f>ROUND(((SUM(BF123:BF186))*I36),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ROUND((SUM(BG123:BG186)),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ROUND((SUM(BH123:BH186)),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ROUND((SUM(BI123:BI186)),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05 - SO-01.5  Elektroinštalácia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1531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1532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9"/>
      <c r="C101" s="200"/>
      <c r="D101" s="201" t="s">
        <v>1600</v>
      </c>
      <c r="E101" s="202"/>
      <c r="F101" s="202"/>
      <c r="G101" s="202"/>
      <c r="H101" s="202"/>
      <c r="I101" s="202"/>
      <c r="J101" s="203">
        <f>J185</f>
        <v>0</v>
      </c>
      <c r="K101" s="200"/>
      <c r="L101" s="20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148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94" t="str">
        <f>E7</f>
        <v>Nízkokapacitné ubytovacie zariadenie - prestavba, prístavba a nadstavba vedľajšej stavby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23.25" customHeight="1">
      <c r="A113" s="39"/>
      <c r="B113" s="40"/>
      <c r="C113" s="41"/>
      <c r="D113" s="41"/>
      <c r="E113" s="194" t="s">
        <v>133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E11</f>
        <v xml:space="preserve">05 - SO-01.5  Elektroinštalácia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Okoč, Hlavná ulica č. 1780</v>
      </c>
      <c r="G117" s="41"/>
      <c r="H117" s="41"/>
      <c r="I117" s="33" t="s">
        <v>21</v>
      </c>
      <c r="J117" s="86" t="str">
        <f>IF(J14="","",J14)</f>
        <v>19. 7. 2023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JUMA, s.r.o., Okoč</v>
      </c>
      <c r="G119" s="41"/>
      <c r="H119" s="41"/>
      <c r="I119" s="33" t="s">
        <v>29</v>
      </c>
      <c r="J119" s="37" t="str">
        <f>E23</f>
        <v>Ing. Attila Urbán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149</v>
      </c>
      <c r="D122" s="213" t="s">
        <v>61</v>
      </c>
      <c r="E122" s="213" t="s">
        <v>57</v>
      </c>
      <c r="F122" s="213" t="s">
        <v>58</v>
      </c>
      <c r="G122" s="213" t="s">
        <v>150</v>
      </c>
      <c r="H122" s="213" t="s">
        <v>151</v>
      </c>
      <c r="I122" s="213" t="s">
        <v>152</v>
      </c>
      <c r="J122" s="214" t="s">
        <v>138</v>
      </c>
      <c r="K122" s="215" t="s">
        <v>153</v>
      </c>
      <c r="L122" s="216"/>
      <c r="M122" s="107" t="s">
        <v>1</v>
      </c>
      <c r="N122" s="108" t="s">
        <v>40</v>
      </c>
      <c r="O122" s="108" t="s">
        <v>154</v>
      </c>
      <c r="P122" s="108" t="s">
        <v>155</v>
      </c>
      <c r="Q122" s="108" t="s">
        <v>156</v>
      </c>
      <c r="R122" s="108" t="s">
        <v>157</v>
      </c>
      <c r="S122" s="108" t="s">
        <v>158</v>
      </c>
      <c r="T122" s="109" t="s">
        <v>159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139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P124+P185</f>
        <v>0</v>
      </c>
      <c r="Q123" s="111"/>
      <c r="R123" s="219">
        <f>R124+R185</f>
        <v>0.09388500000000001</v>
      </c>
      <c r="S123" s="111"/>
      <c r="T123" s="220">
        <f>T124+T185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140</v>
      </c>
      <c r="BK123" s="221">
        <f>BK124+BK185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534</v>
      </c>
      <c r="F124" s="225" t="s">
        <v>1533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</f>
        <v>0</v>
      </c>
      <c r="Q124" s="230"/>
      <c r="R124" s="231">
        <f>R125</f>
        <v>0.09388500000000001</v>
      </c>
      <c r="S124" s="230"/>
      <c r="T124" s="23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177</v>
      </c>
      <c r="AT124" s="234" t="s">
        <v>75</v>
      </c>
      <c r="AU124" s="234" t="s">
        <v>76</v>
      </c>
      <c r="AY124" s="233" t="s">
        <v>162</v>
      </c>
      <c r="BK124" s="235">
        <f>BK125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1534</v>
      </c>
      <c r="F125" s="236" t="s">
        <v>1535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SUM(P126:P184)</f>
        <v>0</v>
      </c>
      <c r="Q125" s="230"/>
      <c r="R125" s="231">
        <f>SUM(R126:R184)</f>
        <v>0.09388500000000001</v>
      </c>
      <c r="S125" s="230"/>
      <c r="T125" s="232">
        <f>SUM(T126:T184)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177</v>
      </c>
      <c r="AT125" s="234" t="s">
        <v>75</v>
      </c>
      <c r="AU125" s="234" t="s">
        <v>83</v>
      </c>
      <c r="AY125" s="233" t="s">
        <v>162</v>
      </c>
      <c r="BK125" s="235">
        <f>SUM(BK126:BK184)</f>
        <v>0</v>
      </c>
    </row>
    <row r="126" s="2" customFormat="1" ht="24.15" customHeight="1">
      <c r="A126" s="39"/>
      <c r="B126" s="40"/>
      <c r="C126" s="238" t="s">
        <v>83</v>
      </c>
      <c r="D126" s="238" t="s">
        <v>164</v>
      </c>
      <c r="E126" s="239" t="s">
        <v>1601</v>
      </c>
      <c r="F126" s="240" t="s">
        <v>1602</v>
      </c>
      <c r="G126" s="241" t="s">
        <v>208</v>
      </c>
      <c r="H126" s="242">
        <v>50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699</v>
      </c>
      <c r="AT126" s="250" t="s">
        <v>164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699</v>
      </c>
      <c r="BM126" s="250" t="s">
        <v>1603</v>
      </c>
    </row>
    <row r="127" s="13" customFormat="1">
      <c r="A127" s="13"/>
      <c r="B127" s="252"/>
      <c r="C127" s="253"/>
      <c r="D127" s="254" t="s">
        <v>170</v>
      </c>
      <c r="E127" s="255" t="s">
        <v>1</v>
      </c>
      <c r="F127" s="256" t="s">
        <v>1604</v>
      </c>
      <c r="G127" s="253"/>
      <c r="H127" s="257">
        <v>50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3" t="s">
        <v>170</v>
      </c>
      <c r="AU127" s="263" t="s">
        <v>88</v>
      </c>
      <c r="AV127" s="13" t="s">
        <v>88</v>
      </c>
      <c r="AW127" s="13" t="s">
        <v>31</v>
      </c>
      <c r="AX127" s="13" t="s">
        <v>83</v>
      </c>
      <c r="AY127" s="263" t="s">
        <v>162</v>
      </c>
    </row>
    <row r="128" s="2" customFormat="1" ht="21.75" customHeight="1">
      <c r="A128" s="39"/>
      <c r="B128" s="40"/>
      <c r="C128" s="291" t="s">
        <v>88</v>
      </c>
      <c r="D128" s="291" t="s">
        <v>534</v>
      </c>
      <c r="E128" s="292" t="s">
        <v>1605</v>
      </c>
      <c r="F128" s="293" t="s">
        <v>1606</v>
      </c>
      <c r="G128" s="294" t="s">
        <v>208</v>
      </c>
      <c r="H128" s="295">
        <v>52.5</v>
      </c>
      <c r="I128" s="296"/>
      <c r="J128" s="297">
        <f>ROUND(I128*H128,2)</f>
        <v>0</v>
      </c>
      <c r="K128" s="298"/>
      <c r="L128" s="299"/>
      <c r="M128" s="300" t="s">
        <v>1</v>
      </c>
      <c r="N128" s="301" t="s">
        <v>42</v>
      </c>
      <c r="O128" s="98"/>
      <c r="P128" s="248">
        <f>O128*H128</f>
        <v>0</v>
      </c>
      <c r="Q128" s="248">
        <v>0.00017000000000000001</v>
      </c>
      <c r="R128" s="248">
        <f>Q128*H128</f>
        <v>0.0089250000000000006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1044</v>
      </c>
      <c r="AT128" s="250" t="s">
        <v>534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1044</v>
      </c>
      <c r="BM128" s="250" t="s">
        <v>1607</v>
      </c>
    </row>
    <row r="129" s="2" customFormat="1" ht="21.75" customHeight="1">
      <c r="A129" s="39"/>
      <c r="B129" s="40"/>
      <c r="C129" s="238" t="s">
        <v>177</v>
      </c>
      <c r="D129" s="238" t="s">
        <v>164</v>
      </c>
      <c r="E129" s="239" t="s">
        <v>1536</v>
      </c>
      <c r="F129" s="240" t="s">
        <v>1537</v>
      </c>
      <c r="G129" s="241" t="s">
        <v>203</v>
      </c>
      <c r="H129" s="242">
        <v>40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699</v>
      </c>
      <c r="AT129" s="250" t="s">
        <v>164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699</v>
      </c>
      <c r="BM129" s="250" t="s">
        <v>1608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1609</v>
      </c>
      <c r="G130" s="253"/>
      <c r="H130" s="257">
        <v>40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83</v>
      </c>
      <c r="AY130" s="263" t="s">
        <v>162</v>
      </c>
    </row>
    <row r="131" s="2" customFormat="1" ht="16.5" customHeight="1">
      <c r="A131" s="39"/>
      <c r="B131" s="40"/>
      <c r="C131" s="291" t="s">
        <v>168</v>
      </c>
      <c r="D131" s="291" t="s">
        <v>534</v>
      </c>
      <c r="E131" s="292" t="s">
        <v>1539</v>
      </c>
      <c r="F131" s="293" t="s">
        <v>1540</v>
      </c>
      <c r="G131" s="294" t="s">
        <v>203</v>
      </c>
      <c r="H131" s="295">
        <v>40</v>
      </c>
      <c r="I131" s="296"/>
      <c r="J131" s="297">
        <f>ROUND(I131*H131,2)</f>
        <v>0</v>
      </c>
      <c r="K131" s="298"/>
      <c r="L131" s="299"/>
      <c r="M131" s="300" t="s">
        <v>1</v>
      </c>
      <c r="N131" s="301" t="s">
        <v>42</v>
      </c>
      <c r="O131" s="98"/>
      <c r="P131" s="248">
        <f>O131*H131</f>
        <v>0</v>
      </c>
      <c r="Q131" s="248">
        <v>3.0000000000000001E-05</v>
      </c>
      <c r="R131" s="248">
        <f>Q131*H131</f>
        <v>0.0012000000000000001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1044</v>
      </c>
      <c r="AT131" s="250" t="s">
        <v>534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1044</v>
      </c>
      <c r="BM131" s="250" t="s">
        <v>1610</v>
      </c>
    </row>
    <row r="132" s="2" customFormat="1" ht="24.15" customHeight="1">
      <c r="A132" s="39"/>
      <c r="B132" s="40"/>
      <c r="C132" s="238" t="s">
        <v>188</v>
      </c>
      <c r="D132" s="238" t="s">
        <v>164</v>
      </c>
      <c r="E132" s="239" t="s">
        <v>1611</v>
      </c>
      <c r="F132" s="240" t="s">
        <v>1612</v>
      </c>
      <c r="G132" s="241" t="s">
        <v>203</v>
      </c>
      <c r="H132" s="242">
        <v>15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699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699</v>
      </c>
      <c r="BM132" s="250" t="s">
        <v>1613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1614</v>
      </c>
      <c r="G133" s="253"/>
      <c r="H133" s="257">
        <v>15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162</v>
      </c>
    </row>
    <row r="134" s="2" customFormat="1" ht="24.15" customHeight="1">
      <c r="A134" s="39"/>
      <c r="B134" s="40"/>
      <c r="C134" s="291" t="s">
        <v>194</v>
      </c>
      <c r="D134" s="291" t="s">
        <v>534</v>
      </c>
      <c r="E134" s="292" t="s">
        <v>1615</v>
      </c>
      <c r="F134" s="293" t="s">
        <v>1616</v>
      </c>
      <c r="G134" s="294" t="s">
        <v>203</v>
      </c>
      <c r="H134" s="295">
        <v>15</v>
      </c>
      <c r="I134" s="296"/>
      <c r="J134" s="297">
        <f>ROUND(I134*H134,2)</f>
        <v>0</v>
      </c>
      <c r="K134" s="298"/>
      <c r="L134" s="299"/>
      <c r="M134" s="300" t="s">
        <v>1</v>
      </c>
      <c r="N134" s="301" t="s">
        <v>42</v>
      </c>
      <c r="O134" s="98"/>
      <c r="P134" s="248">
        <f>O134*H134</f>
        <v>0</v>
      </c>
      <c r="Q134" s="248">
        <v>0.00010000000000000001</v>
      </c>
      <c r="R134" s="248">
        <f>Q134*H134</f>
        <v>0.0015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1044</v>
      </c>
      <c r="AT134" s="250" t="s">
        <v>534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1044</v>
      </c>
      <c r="BM134" s="250" t="s">
        <v>1617</v>
      </c>
    </row>
    <row r="135" s="2" customFormat="1" ht="24.15" customHeight="1">
      <c r="A135" s="39"/>
      <c r="B135" s="40"/>
      <c r="C135" s="238" t="s">
        <v>200</v>
      </c>
      <c r="D135" s="238" t="s">
        <v>164</v>
      </c>
      <c r="E135" s="239" t="s">
        <v>1618</v>
      </c>
      <c r="F135" s="240" t="s">
        <v>1619</v>
      </c>
      <c r="G135" s="241" t="s">
        <v>203</v>
      </c>
      <c r="H135" s="242">
        <v>104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699</v>
      </c>
      <c r="AT135" s="250" t="s">
        <v>164</v>
      </c>
      <c r="AU135" s="250" t="s">
        <v>88</v>
      </c>
      <c r="AY135" s="18" t="s">
        <v>162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699</v>
      </c>
      <c r="BM135" s="250" t="s">
        <v>1620</v>
      </c>
    </row>
    <row r="136" s="2" customFormat="1" ht="16.5" customHeight="1">
      <c r="A136" s="39"/>
      <c r="B136" s="40"/>
      <c r="C136" s="291" t="s">
        <v>205</v>
      </c>
      <c r="D136" s="291" t="s">
        <v>534</v>
      </c>
      <c r="E136" s="292" t="s">
        <v>1621</v>
      </c>
      <c r="F136" s="293" t="s">
        <v>1622</v>
      </c>
      <c r="G136" s="294" t="s">
        <v>203</v>
      </c>
      <c r="H136" s="295">
        <v>104</v>
      </c>
      <c r="I136" s="296"/>
      <c r="J136" s="297">
        <f>ROUND(I136*H136,2)</f>
        <v>0</v>
      </c>
      <c r="K136" s="298"/>
      <c r="L136" s="299"/>
      <c r="M136" s="300" t="s">
        <v>1</v>
      </c>
      <c r="N136" s="301" t="s">
        <v>42</v>
      </c>
      <c r="O136" s="98"/>
      <c r="P136" s="248">
        <f>O136*H136</f>
        <v>0</v>
      </c>
      <c r="Q136" s="248">
        <v>3.0000000000000001E-05</v>
      </c>
      <c r="R136" s="248">
        <f>Q136*H136</f>
        <v>0.0031199999999999999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1044</v>
      </c>
      <c r="AT136" s="250" t="s">
        <v>534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1044</v>
      </c>
      <c r="BM136" s="250" t="s">
        <v>1623</v>
      </c>
    </row>
    <row r="137" s="2" customFormat="1" ht="24.15" customHeight="1">
      <c r="A137" s="39"/>
      <c r="B137" s="40"/>
      <c r="C137" s="238" t="s">
        <v>186</v>
      </c>
      <c r="D137" s="238" t="s">
        <v>164</v>
      </c>
      <c r="E137" s="239" t="s">
        <v>1624</v>
      </c>
      <c r="F137" s="240" t="s">
        <v>1625</v>
      </c>
      <c r="G137" s="241" t="s">
        <v>203</v>
      </c>
      <c r="H137" s="242">
        <v>10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699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699</v>
      </c>
      <c r="BM137" s="250" t="s">
        <v>1626</v>
      </c>
    </row>
    <row r="138" s="2" customFormat="1" ht="16.5" customHeight="1">
      <c r="A138" s="39"/>
      <c r="B138" s="40"/>
      <c r="C138" s="291" t="s">
        <v>220</v>
      </c>
      <c r="D138" s="291" t="s">
        <v>534</v>
      </c>
      <c r="E138" s="292" t="s">
        <v>1627</v>
      </c>
      <c r="F138" s="293" t="s">
        <v>1628</v>
      </c>
      <c r="G138" s="294" t="s">
        <v>203</v>
      </c>
      <c r="H138" s="295">
        <v>10</v>
      </c>
      <c r="I138" s="296"/>
      <c r="J138" s="297">
        <f>ROUND(I138*H138,2)</f>
        <v>0</v>
      </c>
      <c r="K138" s="298"/>
      <c r="L138" s="299"/>
      <c r="M138" s="300" t="s">
        <v>1</v>
      </c>
      <c r="N138" s="301" t="s">
        <v>42</v>
      </c>
      <c r="O138" s="98"/>
      <c r="P138" s="248">
        <f>O138*H138</f>
        <v>0</v>
      </c>
      <c r="Q138" s="248">
        <v>3.0000000000000001E-05</v>
      </c>
      <c r="R138" s="248">
        <f>Q138*H138</f>
        <v>0.00030000000000000003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1044</v>
      </c>
      <c r="AT138" s="250" t="s">
        <v>534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1044</v>
      </c>
      <c r="BM138" s="250" t="s">
        <v>1629</v>
      </c>
    </row>
    <row r="139" s="2" customFormat="1" ht="24.15" customHeight="1">
      <c r="A139" s="39"/>
      <c r="B139" s="40"/>
      <c r="C139" s="238" t="s">
        <v>224</v>
      </c>
      <c r="D139" s="238" t="s">
        <v>164</v>
      </c>
      <c r="E139" s="239" t="s">
        <v>1630</v>
      </c>
      <c r="F139" s="240" t="s">
        <v>1631</v>
      </c>
      <c r="G139" s="241" t="s">
        <v>203</v>
      </c>
      <c r="H139" s="242">
        <v>3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699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699</v>
      </c>
      <c r="BM139" s="250" t="s">
        <v>1632</v>
      </c>
    </row>
    <row r="140" s="2" customFormat="1" ht="16.5" customHeight="1">
      <c r="A140" s="39"/>
      <c r="B140" s="40"/>
      <c r="C140" s="291" t="s">
        <v>228</v>
      </c>
      <c r="D140" s="291" t="s">
        <v>534</v>
      </c>
      <c r="E140" s="292" t="s">
        <v>1633</v>
      </c>
      <c r="F140" s="293" t="s">
        <v>1634</v>
      </c>
      <c r="G140" s="294" t="s">
        <v>203</v>
      </c>
      <c r="H140" s="295">
        <v>3</v>
      </c>
      <c r="I140" s="296"/>
      <c r="J140" s="297">
        <f>ROUND(I140*H140,2)</f>
        <v>0</v>
      </c>
      <c r="K140" s="298"/>
      <c r="L140" s="299"/>
      <c r="M140" s="300" t="s">
        <v>1</v>
      </c>
      <c r="N140" s="301" t="s">
        <v>42</v>
      </c>
      <c r="O140" s="98"/>
      <c r="P140" s="248">
        <f>O140*H140</f>
        <v>0</v>
      </c>
      <c r="Q140" s="248">
        <v>8.0000000000000007E-05</v>
      </c>
      <c r="R140" s="248">
        <f>Q140*H140</f>
        <v>0.00024000000000000003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1044</v>
      </c>
      <c r="AT140" s="250" t="s">
        <v>534</v>
      </c>
      <c r="AU140" s="250" t="s">
        <v>88</v>
      </c>
      <c r="AY140" s="18" t="s">
        <v>162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1044</v>
      </c>
      <c r="BM140" s="250" t="s">
        <v>1635</v>
      </c>
    </row>
    <row r="141" s="2" customFormat="1" ht="16.5" customHeight="1">
      <c r="A141" s="39"/>
      <c r="B141" s="40"/>
      <c r="C141" s="291" t="s">
        <v>232</v>
      </c>
      <c r="D141" s="291" t="s">
        <v>534</v>
      </c>
      <c r="E141" s="292" t="s">
        <v>1636</v>
      </c>
      <c r="F141" s="293" t="s">
        <v>1637</v>
      </c>
      <c r="G141" s="294" t="s">
        <v>203</v>
      </c>
      <c r="H141" s="295">
        <v>3</v>
      </c>
      <c r="I141" s="296"/>
      <c r="J141" s="297">
        <f>ROUND(I141*H141,2)</f>
        <v>0</v>
      </c>
      <c r="K141" s="298"/>
      <c r="L141" s="299"/>
      <c r="M141" s="300" t="s">
        <v>1</v>
      </c>
      <c r="N141" s="301" t="s">
        <v>42</v>
      </c>
      <c r="O141" s="98"/>
      <c r="P141" s="248">
        <f>O141*H141</f>
        <v>0</v>
      </c>
      <c r="Q141" s="248">
        <v>2.0000000000000002E-05</v>
      </c>
      <c r="R141" s="248">
        <f>Q141*H141</f>
        <v>6.0000000000000008E-05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1044</v>
      </c>
      <c r="AT141" s="250" t="s">
        <v>534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1044</v>
      </c>
      <c r="BM141" s="250" t="s">
        <v>1638</v>
      </c>
    </row>
    <row r="142" s="2" customFormat="1" ht="24.15" customHeight="1">
      <c r="A142" s="39"/>
      <c r="B142" s="40"/>
      <c r="C142" s="238" t="s">
        <v>237</v>
      </c>
      <c r="D142" s="238" t="s">
        <v>164</v>
      </c>
      <c r="E142" s="239" t="s">
        <v>1639</v>
      </c>
      <c r="F142" s="240" t="s">
        <v>1640</v>
      </c>
      <c r="G142" s="241" t="s">
        <v>203</v>
      </c>
      <c r="H142" s="242">
        <v>5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699</v>
      </c>
      <c r="AT142" s="250" t="s">
        <v>164</v>
      </c>
      <c r="AU142" s="250" t="s">
        <v>88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699</v>
      </c>
      <c r="BM142" s="250" t="s">
        <v>1641</v>
      </c>
    </row>
    <row r="143" s="2" customFormat="1" ht="16.5" customHeight="1">
      <c r="A143" s="39"/>
      <c r="B143" s="40"/>
      <c r="C143" s="291" t="s">
        <v>245</v>
      </c>
      <c r="D143" s="291" t="s">
        <v>534</v>
      </c>
      <c r="E143" s="292" t="s">
        <v>1642</v>
      </c>
      <c r="F143" s="293" t="s">
        <v>1643</v>
      </c>
      <c r="G143" s="294" t="s">
        <v>203</v>
      </c>
      <c r="H143" s="295">
        <v>5</v>
      </c>
      <c r="I143" s="296"/>
      <c r="J143" s="297">
        <f>ROUND(I143*H143,2)</f>
        <v>0</v>
      </c>
      <c r="K143" s="298"/>
      <c r="L143" s="299"/>
      <c r="M143" s="300" t="s">
        <v>1</v>
      </c>
      <c r="N143" s="301" t="s">
        <v>42</v>
      </c>
      <c r="O143" s="98"/>
      <c r="P143" s="248">
        <f>O143*H143</f>
        <v>0</v>
      </c>
      <c r="Q143" s="248">
        <v>8.0000000000000007E-05</v>
      </c>
      <c r="R143" s="248">
        <f>Q143*H143</f>
        <v>0.00040000000000000002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1044</v>
      </c>
      <c r="AT143" s="250" t="s">
        <v>534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1044</v>
      </c>
      <c r="BM143" s="250" t="s">
        <v>1644</v>
      </c>
    </row>
    <row r="144" s="2" customFormat="1" ht="16.5" customHeight="1">
      <c r="A144" s="39"/>
      <c r="B144" s="40"/>
      <c r="C144" s="291" t="s">
        <v>249</v>
      </c>
      <c r="D144" s="291" t="s">
        <v>534</v>
      </c>
      <c r="E144" s="292" t="s">
        <v>1636</v>
      </c>
      <c r="F144" s="293" t="s">
        <v>1637</v>
      </c>
      <c r="G144" s="294" t="s">
        <v>203</v>
      </c>
      <c r="H144" s="295">
        <v>5</v>
      </c>
      <c r="I144" s="296"/>
      <c r="J144" s="297">
        <f>ROUND(I144*H144,2)</f>
        <v>0</v>
      </c>
      <c r="K144" s="298"/>
      <c r="L144" s="299"/>
      <c r="M144" s="300" t="s">
        <v>1</v>
      </c>
      <c r="N144" s="301" t="s">
        <v>42</v>
      </c>
      <c r="O144" s="98"/>
      <c r="P144" s="248">
        <f>O144*H144</f>
        <v>0</v>
      </c>
      <c r="Q144" s="248">
        <v>2.0000000000000002E-05</v>
      </c>
      <c r="R144" s="248">
        <f>Q144*H144</f>
        <v>0.00010000000000000001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1044</v>
      </c>
      <c r="AT144" s="250" t="s">
        <v>534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1044</v>
      </c>
      <c r="BM144" s="250" t="s">
        <v>1645</v>
      </c>
    </row>
    <row r="145" s="2" customFormat="1" ht="24.15" customHeight="1">
      <c r="A145" s="39"/>
      <c r="B145" s="40"/>
      <c r="C145" s="238" t="s">
        <v>262</v>
      </c>
      <c r="D145" s="238" t="s">
        <v>164</v>
      </c>
      <c r="E145" s="239" t="s">
        <v>1646</v>
      </c>
      <c r="F145" s="240" t="s">
        <v>1647</v>
      </c>
      <c r="G145" s="241" t="s">
        <v>203</v>
      </c>
      <c r="H145" s="242">
        <v>4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699</v>
      </c>
      <c r="AT145" s="250" t="s">
        <v>164</v>
      </c>
      <c r="AU145" s="250" t="s">
        <v>88</v>
      </c>
      <c r="AY145" s="18" t="s">
        <v>162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699</v>
      </c>
      <c r="BM145" s="250" t="s">
        <v>1648</v>
      </c>
    </row>
    <row r="146" s="2" customFormat="1" ht="16.5" customHeight="1">
      <c r="A146" s="39"/>
      <c r="B146" s="40"/>
      <c r="C146" s="291" t="s">
        <v>269</v>
      </c>
      <c r="D146" s="291" t="s">
        <v>534</v>
      </c>
      <c r="E146" s="292" t="s">
        <v>1649</v>
      </c>
      <c r="F146" s="293" t="s">
        <v>1650</v>
      </c>
      <c r="G146" s="294" t="s">
        <v>203</v>
      </c>
      <c r="H146" s="295">
        <v>4</v>
      </c>
      <c r="I146" s="296"/>
      <c r="J146" s="297">
        <f>ROUND(I146*H146,2)</f>
        <v>0</v>
      </c>
      <c r="K146" s="298"/>
      <c r="L146" s="299"/>
      <c r="M146" s="300" t="s">
        <v>1</v>
      </c>
      <c r="N146" s="301" t="s">
        <v>42</v>
      </c>
      <c r="O146" s="98"/>
      <c r="P146" s="248">
        <f>O146*H146</f>
        <v>0</v>
      </c>
      <c r="Q146" s="248">
        <v>8.0000000000000007E-05</v>
      </c>
      <c r="R146" s="248">
        <f>Q146*H146</f>
        <v>0.00032000000000000003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1044</v>
      </c>
      <c r="AT146" s="250" t="s">
        <v>534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1044</v>
      </c>
      <c r="BM146" s="250" t="s">
        <v>1651</v>
      </c>
    </row>
    <row r="147" s="2" customFormat="1" ht="16.5" customHeight="1">
      <c r="A147" s="39"/>
      <c r="B147" s="40"/>
      <c r="C147" s="291" t="s">
        <v>274</v>
      </c>
      <c r="D147" s="291" t="s">
        <v>534</v>
      </c>
      <c r="E147" s="292" t="s">
        <v>1636</v>
      </c>
      <c r="F147" s="293" t="s">
        <v>1637</v>
      </c>
      <c r="G147" s="294" t="s">
        <v>203</v>
      </c>
      <c r="H147" s="295">
        <v>4</v>
      </c>
      <c r="I147" s="296"/>
      <c r="J147" s="297">
        <f>ROUND(I147*H147,2)</f>
        <v>0</v>
      </c>
      <c r="K147" s="298"/>
      <c r="L147" s="299"/>
      <c r="M147" s="300" t="s">
        <v>1</v>
      </c>
      <c r="N147" s="301" t="s">
        <v>42</v>
      </c>
      <c r="O147" s="98"/>
      <c r="P147" s="248">
        <f>O147*H147</f>
        <v>0</v>
      </c>
      <c r="Q147" s="248">
        <v>2.0000000000000002E-05</v>
      </c>
      <c r="R147" s="248">
        <f>Q147*H147</f>
        <v>8.0000000000000007E-05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1044</v>
      </c>
      <c r="AT147" s="250" t="s">
        <v>534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1044</v>
      </c>
      <c r="BM147" s="250" t="s">
        <v>1652</v>
      </c>
    </row>
    <row r="148" s="2" customFormat="1" ht="24.15" customHeight="1">
      <c r="A148" s="39"/>
      <c r="B148" s="40"/>
      <c r="C148" s="238" t="s">
        <v>7</v>
      </c>
      <c r="D148" s="238" t="s">
        <v>164</v>
      </c>
      <c r="E148" s="239" t="s">
        <v>1653</v>
      </c>
      <c r="F148" s="240" t="s">
        <v>1654</v>
      </c>
      <c r="G148" s="241" t="s">
        <v>203</v>
      </c>
      <c r="H148" s="242">
        <v>2</v>
      </c>
      <c r="I148" s="243"/>
      <c r="J148" s="244">
        <f>ROUND(I148*H148,2)</f>
        <v>0</v>
      </c>
      <c r="K148" s="245"/>
      <c r="L148" s="45"/>
      <c r="M148" s="246" t="s">
        <v>1</v>
      </c>
      <c r="N148" s="247" t="s">
        <v>42</v>
      </c>
      <c r="O148" s="98"/>
      <c r="P148" s="248">
        <f>O148*H148</f>
        <v>0</v>
      </c>
      <c r="Q148" s="248">
        <v>0</v>
      </c>
      <c r="R148" s="248">
        <f>Q148*H148</f>
        <v>0</v>
      </c>
      <c r="S148" s="248">
        <v>0</v>
      </c>
      <c r="T148" s="24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0" t="s">
        <v>699</v>
      </c>
      <c r="AT148" s="250" t="s">
        <v>164</v>
      </c>
      <c r="AU148" s="250" t="s">
        <v>88</v>
      </c>
      <c r="AY148" s="18" t="s">
        <v>162</v>
      </c>
      <c r="BE148" s="251">
        <f>IF(N148="základná",J148,0)</f>
        <v>0</v>
      </c>
      <c r="BF148" s="251">
        <f>IF(N148="znížená",J148,0)</f>
        <v>0</v>
      </c>
      <c r="BG148" s="251">
        <f>IF(N148="zákl. prenesená",J148,0)</f>
        <v>0</v>
      </c>
      <c r="BH148" s="251">
        <f>IF(N148="zníž. prenesená",J148,0)</f>
        <v>0</v>
      </c>
      <c r="BI148" s="251">
        <f>IF(N148="nulová",J148,0)</f>
        <v>0</v>
      </c>
      <c r="BJ148" s="18" t="s">
        <v>88</v>
      </c>
      <c r="BK148" s="251">
        <f>ROUND(I148*H148,2)</f>
        <v>0</v>
      </c>
      <c r="BL148" s="18" t="s">
        <v>699</v>
      </c>
      <c r="BM148" s="250" t="s">
        <v>1655</v>
      </c>
    </row>
    <row r="149" s="2" customFormat="1" ht="21.75" customHeight="1">
      <c r="A149" s="39"/>
      <c r="B149" s="40"/>
      <c r="C149" s="291" t="s">
        <v>284</v>
      </c>
      <c r="D149" s="291" t="s">
        <v>534</v>
      </c>
      <c r="E149" s="292" t="s">
        <v>1656</v>
      </c>
      <c r="F149" s="293" t="s">
        <v>1657</v>
      </c>
      <c r="G149" s="294" t="s">
        <v>203</v>
      </c>
      <c r="H149" s="295">
        <v>2</v>
      </c>
      <c r="I149" s="296"/>
      <c r="J149" s="297">
        <f>ROUND(I149*H149,2)</f>
        <v>0</v>
      </c>
      <c r="K149" s="298"/>
      <c r="L149" s="299"/>
      <c r="M149" s="300" t="s">
        <v>1</v>
      </c>
      <c r="N149" s="301" t="s">
        <v>42</v>
      </c>
      <c r="O149" s="98"/>
      <c r="P149" s="248">
        <f>O149*H149</f>
        <v>0</v>
      </c>
      <c r="Q149" s="248">
        <v>9.0000000000000006E-05</v>
      </c>
      <c r="R149" s="248">
        <f>Q149*H149</f>
        <v>0.00018000000000000001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1658</v>
      </c>
      <c r="AT149" s="250" t="s">
        <v>534</v>
      </c>
      <c r="AU149" s="250" t="s">
        <v>88</v>
      </c>
      <c r="AY149" s="18" t="s">
        <v>162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699</v>
      </c>
      <c r="BM149" s="250" t="s">
        <v>1659</v>
      </c>
    </row>
    <row r="150" s="2" customFormat="1" ht="16.5" customHeight="1">
      <c r="A150" s="39"/>
      <c r="B150" s="40"/>
      <c r="C150" s="291" t="s">
        <v>292</v>
      </c>
      <c r="D150" s="291" t="s">
        <v>534</v>
      </c>
      <c r="E150" s="292" t="s">
        <v>1636</v>
      </c>
      <c r="F150" s="293" t="s">
        <v>1637</v>
      </c>
      <c r="G150" s="294" t="s">
        <v>203</v>
      </c>
      <c r="H150" s="295">
        <v>2</v>
      </c>
      <c r="I150" s="296"/>
      <c r="J150" s="297">
        <f>ROUND(I150*H150,2)</f>
        <v>0</v>
      </c>
      <c r="K150" s="298"/>
      <c r="L150" s="299"/>
      <c r="M150" s="300" t="s">
        <v>1</v>
      </c>
      <c r="N150" s="301" t="s">
        <v>42</v>
      </c>
      <c r="O150" s="98"/>
      <c r="P150" s="248">
        <f>O150*H150</f>
        <v>0</v>
      </c>
      <c r="Q150" s="248">
        <v>2.0000000000000002E-05</v>
      </c>
      <c r="R150" s="248">
        <f>Q150*H150</f>
        <v>4.0000000000000003E-05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1044</v>
      </c>
      <c r="AT150" s="250" t="s">
        <v>534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1044</v>
      </c>
      <c r="BM150" s="250" t="s">
        <v>1660</v>
      </c>
    </row>
    <row r="151" s="2" customFormat="1" ht="24.15" customHeight="1">
      <c r="A151" s="39"/>
      <c r="B151" s="40"/>
      <c r="C151" s="238" t="s">
        <v>297</v>
      </c>
      <c r="D151" s="238" t="s">
        <v>164</v>
      </c>
      <c r="E151" s="239" t="s">
        <v>1661</v>
      </c>
      <c r="F151" s="240" t="s">
        <v>1662</v>
      </c>
      <c r="G151" s="241" t="s">
        <v>203</v>
      </c>
      <c r="H151" s="242">
        <v>18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699</v>
      </c>
      <c r="AT151" s="250" t="s">
        <v>164</v>
      </c>
      <c r="AU151" s="250" t="s">
        <v>88</v>
      </c>
      <c r="AY151" s="18" t="s">
        <v>162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699</v>
      </c>
      <c r="BM151" s="250" t="s">
        <v>1663</v>
      </c>
    </row>
    <row r="152" s="2" customFormat="1" ht="16.5" customHeight="1">
      <c r="A152" s="39"/>
      <c r="B152" s="40"/>
      <c r="C152" s="291" t="s">
        <v>301</v>
      </c>
      <c r="D152" s="291" t="s">
        <v>534</v>
      </c>
      <c r="E152" s="292" t="s">
        <v>1664</v>
      </c>
      <c r="F152" s="293" t="s">
        <v>1665</v>
      </c>
      <c r="G152" s="294" t="s">
        <v>203</v>
      </c>
      <c r="H152" s="295">
        <v>18</v>
      </c>
      <c r="I152" s="296"/>
      <c r="J152" s="297">
        <f>ROUND(I152*H152,2)</f>
        <v>0</v>
      </c>
      <c r="K152" s="298"/>
      <c r="L152" s="299"/>
      <c r="M152" s="300" t="s">
        <v>1</v>
      </c>
      <c r="N152" s="301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1044</v>
      </c>
      <c r="AT152" s="250" t="s">
        <v>534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1044</v>
      </c>
      <c r="BM152" s="250" t="s">
        <v>1666</v>
      </c>
    </row>
    <row r="153" s="2" customFormat="1" ht="16.5" customHeight="1">
      <c r="A153" s="39"/>
      <c r="B153" s="40"/>
      <c r="C153" s="291" t="s">
        <v>308</v>
      </c>
      <c r="D153" s="291" t="s">
        <v>534</v>
      </c>
      <c r="E153" s="292" t="s">
        <v>1636</v>
      </c>
      <c r="F153" s="293" t="s">
        <v>1637</v>
      </c>
      <c r="G153" s="294" t="s">
        <v>203</v>
      </c>
      <c r="H153" s="295">
        <v>18</v>
      </c>
      <c r="I153" s="296"/>
      <c r="J153" s="297">
        <f>ROUND(I153*H153,2)</f>
        <v>0</v>
      </c>
      <c r="K153" s="298"/>
      <c r="L153" s="299"/>
      <c r="M153" s="300" t="s">
        <v>1</v>
      </c>
      <c r="N153" s="301" t="s">
        <v>42</v>
      </c>
      <c r="O153" s="98"/>
      <c r="P153" s="248">
        <f>O153*H153</f>
        <v>0</v>
      </c>
      <c r="Q153" s="248">
        <v>2.0000000000000002E-05</v>
      </c>
      <c r="R153" s="248">
        <f>Q153*H153</f>
        <v>0.00036000000000000002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1044</v>
      </c>
      <c r="AT153" s="250" t="s">
        <v>534</v>
      </c>
      <c r="AU153" s="250" t="s">
        <v>88</v>
      </c>
      <c r="AY153" s="18" t="s">
        <v>162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1044</v>
      </c>
      <c r="BM153" s="250" t="s">
        <v>1667</v>
      </c>
    </row>
    <row r="154" s="2" customFormat="1" ht="24.15" customHeight="1">
      <c r="A154" s="39"/>
      <c r="B154" s="40"/>
      <c r="C154" s="238" t="s">
        <v>312</v>
      </c>
      <c r="D154" s="238" t="s">
        <v>164</v>
      </c>
      <c r="E154" s="239" t="s">
        <v>1668</v>
      </c>
      <c r="F154" s="240" t="s">
        <v>1669</v>
      </c>
      <c r="G154" s="241" t="s">
        <v>203</v>
      </c>
      <c r="H154" s="242">
        <v>7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699</v>
      </c>
      <c r="AT154" s="250" t="s">
        <v>164</v>
      </c>
      <c r="AU154" s="250" t="s">
        <v>88</v>
      </c>
      <c r="AY154" s="18" t="s">
        <v>162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699</v>
      </c>
      <c r="BM154" s="250" t="s">
        <v>1670</v>
      </c>
    </row>
    <row r="155" s="2" customFormat="1" ht="21.75" customHeight="1">
      <c r="A155" s="39"/>
      <c r="B155" s="40"/>
      <c r="C155" s="291" t="s">
        <v>465</v>
      </c>
      <c r="D155" s="291" t="s">
        <v>534</v>
      </c>
      <c r="E155" s="292" t="s">
        <v>1671</v>
      </c>
      <c r="F155" s="293" t="s">
        <v>1672</v>
      </c>
      <c r="G155" s="294" t="s">
        <v>203</v>
      </c>
      <c r="H155" s="295">
        <v>7</v>
      </c>
      <c r="I155" s="296"/>
      <c r="J155" s="297">
        <f>ROUND(I155*H155,2)</f>
        <v>0</v>
      </c>
      <c r="K155" s="298"/>
      <c r="L155" s="299"/>
      <c r="M155" s="300" t="s">
        <v>1</v>
      </c>
      <c r="N155" s="301" t="s">
        <v>42</v>
      </c>
      <c r="O155" s="98"/>
      <c r="P155" s="248">
        <f>O155*H155</f>
        <v>0</v>
      </c>
      <c r="Q155" s="248">
        <v>0</v>
      </c>
      <c r="R155" s="248">
        <f>Q155*H155</f>
        <v>0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1044</v>
      </c>
      <c r="AT155" s="250" t="s">
        <v>534</v>
      </c>
      <c r="AU155" s="250" t="s">
        <v>88</v>
      </c>
      <c r="AY155" s="18" t="s">
        <v>162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1044</v>
      </c>
      <c r="BM155" s="250" t="s">
        <v>1673</v>
      </c>
    </row>
    <row r="156" s="2" customFormat="1" ht="37.8" customHeight="1">
      <c r="A156" s="39"/>
      <c r="B156" s="40"/>
      <c r="C156" s="238" t="s">
        <v>473</v>
      </c>
      <c r="D156" s="238" t="s">
        <v>164</v>
      </c>
      <c r="E156" s="239" t="s">
        <v>1674</v>
      </c>
      <c r="F156" s="240" t="s">
        <v>1675</v>
      </c>
      <c r="G156" s="241" t="s">
        <v>203</v>
      </c>
      <c r="H156" s="242">
        <v>1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699</v>
      </c>
      <c r="AT156" s="250" t="s">
        <v>164</v>
      </c>
      <c r="AU156" s="250" t="s">
        <v>88</v>
      </c>
      <c r="AY156" s="18" t="s">
        <v>162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699</v>
      </c>
      <c r="BM156" s="250" t="s">
        <v>1676</v>
      </c>
    </row>
    <row r="157" s="2" customFormat="1" ht="16.5" customHeight="1">
      <c r="A157" s="39"/>
      <c r="B157" s="40"/>
      <c r="C157" s="291" t="s">
        <v>479</v>
      </c>
      <c r="D157" s="291" t="s">
        <v>534</v>
      </c>
      <c r="E157" s="292" t="s">
        <v>1677</v>
      </c>
      <c r="F157" s="293" t="s">
        <v>1678</v>
      </c>
      <c r="G157" s="294" t="s">
        <v>203</v>
      </c>
      <c r="H157" s="295">
        <v>1</v>
      </c>
      <c r="I157" s="296"/>
      <c r="J157" s="297">
        <f>ROUND(I157*H157,2)</f>
        <v>0</v>
      </c>
      <c r="K157" s="298"/>
      <c r="L157" s="299"/>
      <c r="M157" s="300" t="s">
        <v>1</v>
      </c>
      <c r="N157" s="301" t="s">
        <v>42</v>
      </c>
      <c r="O157" s="98"/>
      <c r="P157" s="248">
        <f>O157*H157</f>
        <v>0</v>
      </c>
      <c r="Q157" s="248">
        <v>0.00021000000000000001</v>
      </c>
      <c r="R157" s="248">
        <f>Q157*H157</f>
        <v>0.00021000000000000001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1044</v>
      </c>
      <c r="AT157" s="250" t="s">
        <v>534</v>
      </c>
      <c r="AU157" s="250" t="s">
        <v>88</v>
      </c>
      <c r="AY157" s="18" t="s">
        <v>162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1044</v>
      </c>
      <c r="BM157" s="250" t="s">
        <v>1679</v>
      </c>
    </row>
    <row r="158" s="2" customFormat="1" ht="24.15" customHeight="1">
      <c r="A158" s="39"/>
      <c r="B158" s="40"/>
      <c r="C158" s="238" t="s">
        <v>484</v>
      </c>
      <c r="D158" s="238" t="s">
        <v>164</v>
      </c>
      <c r="E158" s="239" t="s">
        <v>1680</v>
      </c>
      <c r="F158" s="240" t="s">
        <v>1681</v>
      </c>
      <c r="G158" s="241" t="s">
        <v>203</v>
      </c>
      <c r="H158" s="242">
        <v>1</v>
      </c>
      <c r="I158" s="243"/>
      <c r="J158" s="244">
        <f>ROUND(I158*H158,2)</f>
        <v>0</v>
      </c>
      <c r="K158" s="245"/>
      <c r="L158" s="45"/>
      <c r="M158" s="246" t="s">
        <v>1</v>
      </c>
      <c r="N158" s="247" t="s">
        <v>42</v>
      </c>
      <c r="O158" s="98"/>
      <c r="P158" s="248">
        <f>O158*H158</f>
        <v>0</v>
      </c>
      <c r="Q158" s="248">
        <v>0</v>
      </c>
      <c r="R158" s="248">
        <f>Q158*H158</f>
        <v>0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699</v>
      </c>
      <c r="AT158" s="250" t="s">
        <v>164</v>
      </c>
      <c r="AU158" s="250" t="s">
        <v>88</v>
      </c>
      <c r="AY158" s="18" t="s">
        <v>162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699</v>
      </c>
      <c r="BM158" s="250" t="s">
        <v>1682</v>
      </c>
    </row>
    <row r="159" s="2" customFormat="1" ht="37.8" customHeight="1">
      <c r="A159" s="39"/>
      <c r="B159" s="40"/>
      <c r="C159" s="291" t="s">
        <v>490</v>
      </c>
      <c r="D159" s="291" t="s">
        <v>534</v>
      </c>
      <c r="E159" s="292" t="s">
        <v>1683</v>
      </c>
      <c r="F159" s="293" t="s">
        <v>1684</v>
      </c>
      <c r="G159" s="294" t="s">
        <v>203</v>
      </c>
      <c r="H159" s="295">
        <v>1</v>
      </c>
      <c r="I159" s="296"/>
      <c r="J159" s="297">
        <f>ROUND(I159*H159,2)</f>
        <v>0</v>
      </c>
      <c r="K159" s="298"/>
      <c r="L159" s="299"/>
      <c r="M159" s="300" t="s">
        <v>1</v>
      </c>
      <c r="N159" s="301" t="s">
        <v>42</v>
      </c>
      <c r="O159" s="98"/>
      <c r="P159" s="248">
        <f>O159*H159</f>
        <v>0</v>
      </c>
      <c r="Q159" s="248">
        <v>0.01643</v>
      </c>
      <c r="R159" s="248">
        <f>Q159*H159</f>
        <v>0.01643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1044</v>
      </c>
      <c r="AT159" s="250" t="s">
        <v>534</v>
      </c>
      <c r="AU159" s="250" t="s">
        <v>88</v>
      </c>
      <c r="AY159" s="18" t="s">
        <v>162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1044</v>
      </c>
      <c r="BM159" s="250" t="s">
        <v>1685</v>
      </c>
    </row>
    <row r="160" s="2" customFormat="1" ht="21.75" customHeight="1">
      <c r="A160" s="39"/>
      <c r="B160" s="40"/>
      <c r="C160" s="238" t="s">
        <v>497</v>
      </c>
      <c r="D160" s="238" t="s">
        <v>164</v>
      </c>
      <c r="E160" s="239" t="s">
        <v>1686</v>
      </c>
      <c r="F160" s="240" t="s">
        <v>1687</v>
      </c>
      <c r="G160" s="241" t="s">
        <v>203</v>
      </c>
      <c r="H160" s="242">
        <v>5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699</v>
      </c>
      <c r="AT160" s="250" t="s">
        <v>164</v>
      </c>
      <c r="AU160" s="250" t="s">
        <v>88</v>
      </c>
      <c r="AY160" s="18" t="s">
        <v>162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699</v>
      </c>
      <c r="BM160" s="250" t="s">
        <v>1688</v>
      </c>
    </row>
    <row r="161" s="2" customFormat="1" ht="16.5" customHeight="1">
      <c r="A161" s="39"/>
      <c r="B161" s="40"/>
      <c r="C161" s="291" t="s">
        <v>504</v>
      </c>
      <c r="D161" s="291" t="s">
        <v>534</v>
      </c>
      <c r="E161" s="292" t="s">
        <v>1689</v>
      </c>
      <c r="F161" s="293" t="s">
        <v>1690</v>
      </c>
      <c r="G161" s="294" t="s">
        <v>203</v>
      </c>
      <c r="H161" s="295">
        <v>2</v>
      </c>
      <c r="I161" s="296"/>
      <c r="J161" s="297">
        <f>ROUND(I161*H161,2)</f>
        <v>0</v>
      </c>
      <c r="K161" s="298"/>
      <c r="L161" s="299"/>
      <c r="M161" s="300" t="s">
        <v>1</v>
      </c>
      <c r="N161" s="301" t="s">
        <v>42</v>
      </c>
      <c r="O161" s="98"/>
      <c r="P161" s="248">
        <f>O161*H161</f>
        <v>0</v>
      </c>
      <c r="Q161" s="248">
        <v>0.0055999999999999999</v>
      </c>
      <c r="R161" s="248">
        <f>Q161*H161</f>
        <v>0.0112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1044</v>
      </c>
      <c r="AT161" s="250" t="s">
        <v>534</v>
      </c>
      <c r="AU161" s="250" t="s">
        <v>88</v>
      </c>
      <c r="AY161" s="18" t="s">
        <v>162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1044</v>
      </c>
      <c r="BM161" s="250" t="s">
        <v>1691</v>
      </c>
    </row>
    <row r="162" s="2" customFormat="1" ht="16.5" customHeight="1">
      <c r="A162" s="39"/>
      <c r="B162" s="40"/>
      <c r="C162" s="291" t="s">
        <v>511</v>
      </c>
      <c r="D162" s="291" t="s">
        <v>534</v>
      </c>
      <c r="E162" s="292" t="s">
        <v>1692</v>
      </c>
      <c r="F162" s="293" t="s">
        <v>1693</v>
      </c>
      <c r="G162" s="294" t="s">
        <v>203</v>
      </c>
      <c r="H162" s="295">
        <v>3</v>
      </c>
      <c r="I162" s="296"/>
      <c r="J162" s="297">
        <f>ROUND(I162*H162,2)</f>
        <v>0</v>
      </c>
      <c r="K162" s="298"/>
      <c r="L162" s="299"/>
      <c r="M162" s="300" t="s">
        <v>1</v>
      </c>
      <c r="N162" s="301" t="s">
        <v>42</v>
      </c>
      <c r="O162" s="98"/>
      <c r="P162" s="248">
        <f>O162*H162</f>
        <v>0</v>
      </c>
      <c r="Q162" s="248">
        <v>0.0055999999999999999</v>
      </c>
      <c r="R162" s="248">
        <f>Q162*H162</f>
        <v>0.016799999999999999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1044</v>
      </c>
      <c r="AT162" s="250" t="s">
        <v>534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1044</v>
      </c>
      <c r="BM162" s="250" t="s">
        <v>1694</v>
      </c>
    </row>
    <row r="163" s="2" customFormat="1" ht="24.15" customHeight="1">
      <c r="A163" s="39"/>
      <c r="B163" s="40"/>
      <c r="C163" s="238" t="s">
        <v>515</v>
      </c>
      <c r="D163" s="238" t="s">
        <v>164</v>
      </c>
      <c r="E163" s="239" t="s">
        <v>1695</v>
      </c>
      <c r="F163" s="240" t="s">
        <v>1696</v>
      </c>
      <c r="G163" s="241" t="s">
        <v>203</v>
      </c>
      <c r="H163" s="242">
        <v>9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699</v>
      </c>
      <c r="AT163" s="250" t="s">
        <v>164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699</v>
      </c>
      <c r="BM163" s="250" t="s">
        <v>1697</v>
      </c>
    </row>
    <row r="164" s="2" customFormat="1" ht="16.5" customHeight="1">
      <c r="A164" s="39"/>
      <c r="B164" s="40"/>
      <c r="C164" s="291" t="s">
        <v>524</v>
      </c>
      <c r="D164" s="291" t="s">
        <v>534</v>
      </c>
      <c r="E164" s="292" t="s">
        <v>1698</v>
      </c>
      <c r="F164" s="293" t="s">
        <v>1699</v>
      </c>
      <c r="G164" s="294" t="s">
        <v>203</v>
      </c>
      <c r="H164" s="295">
        <v>7</v>
      </c>
      <c r="I164" s="296"/>
      <c r="J164" s="297">
        <f>ROUND(I164*H164,2)</f>
        <v>0</v>
      </c>
      <c r="K164" s="298"/>
      <c r="L164" s="299"/>
      <c r="M164" s="300" t="s">
        <v>1</v>
      </c>
      <c r="N164" s="301" t="s">
        <v>42</v>
      </c>
      <c r="O164" s="98"/>
      <c r="P164" s="248">
        <f>O164*H164</f>
        <v>0</v>
      </c>
      <c r="Q164" s="248">
        <v>0.0012999999999999999</v>
      </c>
      <c r="R164" s="248">
        <f>Q164*H164</f>
        <v>0.0091000000000000004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1044</v>
      </c>
      <c r="AT164" s="250" t="s">
        <v>534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1044</v>
      </c>
      <c r="BM164" s="250" t="s">
        <v>1700</v>
      </c>
    </row>
    <row r="165" s="2" customFormat="1" ht="16.5" customHeight="1">
      <c r="A165" s="39"/>
      <c r="B165" s="40"/>
      <c r="C165" s="291" t="s">
        <v>533</v>
      </c>
      <c r="D165" s="291" t="s">
        <v>534</v>
      </c>
      <c r="E165" s="292" t="s">
        <v>1701</v>
      </c>
      <c r="F165" s="293" t="s">
        <v>1702</v>
      </c>
      <c r="G165" s="294" t="s">
        <v>203</v>
      </c>
      <c r="H165" s="295">
        <v>2</v>
      </c>
      <c r="I165" s="296"/>
      <c r="J165" s="297">
        <f>ROUND(I165*H165,2)</f>
        <v>0</v>
      </c>
      <c r="K165" s="298"/>
      <c r="L165" s="299"/>
      <c r="M165" s="300" t="s">
        <v>1</v>
      </c>
      <c r="N165" s="301" t="s">
        <v>42</v>
      </c>
      <c r="O165" s="98"/>
      <c r="P165" s="248">
        <f>O165*H165</f>
        <v>0</v>
      </c>
      <c r="Q165" s="248">
        <v>0.0064999999999999997</v>
      </c>
      <c r="R165" s="248">
        <f>Q165*H165</f>
        <v>0.012999999999999999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1044</v>
      </c>
      <c r="AT165" s="250" t="s">
        <v>534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1044</v>
      </c>
      <c r="BM165" s="250" t="s">
        <v>1703</v>
      </c>
    </row>
    <row r="166" s="2" customFormat="1" ht="16.5" customHeight="1">
      <c r="A166" s="39"/>
      <c r="B166" s="40"/>
      <c r="C166" s="238" t="s">
        <v>539</v>
      </c>
      <c r="D166" s="238" t="s">
        <v>164</v>
      </c>
      <c r="E166" s="239" t="s">
        <v>1704</v>
      </c>
      <c r="F166" s="240" t="s">
        <v>1705</v>
      </c>
      <c r="G166" s="241" t="s">
        <v>203</v>
      </c>
      <c r="H166" s="242">
        <v>2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</v>
      </c>
      <c r="R166" s="248">
        <f>Q166*H166</f>
        <v>0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699</v>
      </c>
      <c r="AT166" s="250" t="s">
        <v>164</v>
      </c>
      <c r="AU166" s="250" t="s">
        <v>88</v>
      </c>
      <c r="AY166" s="18" t="s">
        <v>162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699</v>
      </c>
      <c r="BM166" s="250" t="s">
        <v>1706</v>
      </c>
    </row>
    <row r="167" s="2" customFormat="1" ht="16.5" customHeight="1">
      <c r="A167" s="39"/>
      <c r="B167" s="40"/>
      <c r="C167" s="238" t="s">
        <v>545</v>
      </c>
      <c r="D167" s="238" t="s">
        <v>164</v>
      </c>
      <c r="E167" s="239" t="s">
        <v>1707</v>
      </c>
      <c r="F167" s="240" t="s">
        <v>1708</v>
      </c>
      <c r="G167" s="241" t="s">
        <v>203</v>
      </c>
      <c r="H167" s="242">
        <v>7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699</v>
      </c>
      <c r="AT167" s="250" t="s">
        <v>164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699</v>
      </c>
      <c r="BM167" s="250" t="s">
        <v>1709</v>
      </c>
    </row>
    <row r="168" s="2" customFormat="1" ht="16.5" customHeight="1">
      <c r="A168" s="39"/>
      <c r="B168" s="40"/>
      <c r="C168" s="238" t="s">
        <v>552</v>
      </c>
      <c r="D168" s="238" t="s">
        <v>164</v>
      </c>
      <c r="E168" s="239" t="s">
        <v>1710</v>
      </c>
      <c r="F168" s="240" t="s">
        <v>1711</v>
      </c>
      <c r="G168" s="241" t="s">
        <v>203</v>
      </c>
      <c r="H168" s="242">
        <v>3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</v>
      </c>
      <c r="R168" s="248">
        <f>Q168*H168</f>
        <v>0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699</v>
      </c>
      <c r="AT168" s="250" t="s">
        <v>164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699</v>
      </c>
      <c r="BM168" s="250" t="s">
        <v>1712</v>
      </c>
    </row>
    <row r="169" s="2" customFormat="1" ht="16.5" customHeight="1">
      <c r="A169" s="39"/>
      <c r="B169" s="40"/>
      <c r="C169" s="238" t="s">
        <v>557</v>
      </c>
      <c r="D169" s="238" t="s">
        <v>164</v>
      </c>
      <c r="E169" s="239" t="s">
        <v>1713</v>
      </c>
      <c r="F169" s="240" t="s">
        <v>1714</v>
      </c>
      <c r="G169" s="241" t="s">
        <v>203</v>
      </c>
      <c r="H169" s="242">
        <v>2</v>
      </c>
      <c r="I169" s="243"/>
      <c r="J169" s="244">
        <f>ROUND(I169*H169,2)</f>
        <v>0</v>
      </c>
      <c r="K169" s="245"/>
      <c r="L169" s="45"/>
      <c r="M169" s="246" t="s">
        <v>1</v>
      </c>
      <c r="N169" s="247" t="s">
        <v>42</v>
      </c>
      <c r="O169" s="98"/>
      <c r="P169" s="248">
        <f>O169*H169</f>
        <v>0</v>
      </c>
      <c r="Q169" s="248">
        <v>0</v>
      </c>
      <c r="R169" s="248">
        <f>Q169*H169</f>
        <v>0</v>
      </c>
      <c r="S169" s="248">
        <v>0</v>
      </c>
      <c r="T169" s="24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699</v>
      </c>
      <c r="AT169" s="250" t="s">
        <v>164</v>
      </c>
      <c r="AU169" s="250" t="s">
        <v>88</v>
      </c>
      <c r="AY169" s="18" t="s">
        <v>162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699</v>
      </c>
      <c r="BM169" s="250" t="s">
        <v>1715</v>
      </c>
    </row>
    <row r="170" s="2" customFormat="1" ht="24.15" customHeight="1">
      <c r="A170" s="39"/>
      <c r="B170" s="40"/>
      <c r="C170" s="238" t="s">
        <v>563</v>
      </c>
      <c r="D170" s="238" t="s">
        <v>164</v>
      </c>
      <c r="E170" s="239" t="s">
        <v>1716</v>
      </c>
      <c r="F170" s="240" t="s">
        <v>1717</v>
      </c>
      <c r="G170" s="241" t="s">
        <v>208</v>
      </c>
      <c r="H170" s="242">
        <v>15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699</v>
      </c>
      <c r="AT170" s="250" t="s">
        <v>164</v>
      </c>
      <c r="AU170" s="250" t="s">
        <v>88</v>
      </c>
      <c r="AY170" s="18" t="s">
        <v>162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699</v>
      </c>
      <c r="BM170" s="250" t="s">
        <v>1718</v>
      </c>
    </row>
    <row r="171" s="2" customFormat="1" ht="16.5" customHeight="1">
      <c r="A171" s="39"/>
      <c r="B171" s="40"/>
      <c r="C171" s="291" t="s">
        <v>567</v>
      </c>
      <c r="D171" s="291" t="s">
        <v>534</v>
      </c>
      <c r="E171" s="292" t="s">
        <v>1719</v>
      </c>
      <c r="F171" s="293" t="s">
        <v>1720</v>
      </c>
      <c r="G171" s="294" t="s">
        <v>1721</v>
      </c>
      <c r="H171" s="295">
        <v>9.8000000000000007</v>
      </c>
      <c r="I171" s="296"/>
      <c r="J171" s="297">
        <f>ROUND(I171*H171,2)</f>
        <v>0</v>
      </c>
      <c r="K171" s="298"/>
      <c r="L171" s="299"/>
      <c r="M171" s="300" t="s">
        <v>1</v>
      </c>
      <c r="N171" s="301" t="s">
        <v>42</v>
      </c>
      <c r="O171" s="98"/>
      <c r="P171" s="248">
        <f>O171*H171</f>
        <v>0</v>
      </c>
      <c r="Q171" s="248">
        <v>0.001</v>
      </c>
      <c r="R171" s="248">
        <f>Q171*H171</f>
        <v>0.0098000000000000014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1044</v>
      </c>
      <c r="AT171" s="250" t="s">
        <v>534</v>
      </c>
      <c r="AU171" s="250" t="s">
        <v>88</v>
      </c>
      <c r="AY171" s="18" t="s">
        <v>162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1044</v>
      </c>
      <c r="BM171" s="250" t="s">
        <v>1722</v>
      </c>
    </row>
    <row r="172" s="13" customFormat="1">
      <c r="A172" s="13"/>
      <c r="B172" s="252"/>
      <c r="C172" s="253"/>
      <c r="D172" s="254" t="s">
        <v>170</v>
      </c>
      <c r="E172" s="255" t="s">
        <v>1</v>
      </c>
      <c r="F172" s="256" t="s">
        <v>1723</v>
      </c>
      <c r="G172" s="253"/>
      <c r="H172" s="257">
        <v>9.75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170</v>
      </c>
      <c r="AU172" s="263" t="s">
        <v>88</v>
      </c>
      <c r="AV172" s="13" t="s">
        <v>88</v>
      </c>
      <c r="AW172" s="13" t="s">
        <v>31</v>
      </c>
      <c r="AX172" s="13" t="s">
        <v>76</v>
      </c>
      <c r="AY172" s="263" t="s">
        <v>162</v>
      </c>
    </row>
    <row r="173" s="13" customFormat="1">
      <c r="A173" s="13"/>
      <c r="B173" s="252"/>
      <c r="C173" s="253"/>
      <c r="D173" s="254" t="s">
        <v>170</v>
      </c>
      <c r="E173" s="255" t="s">
        <v>1</v>
      </c>
      <c r="F173" s="256" t="s">
        <v>219</v>
      </c>
      <c r="G173" s="253"/>
      <c r="H173" s="257">
        <v>0.050000000000000003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170</v>
      </c>
      <c r="AU173" s="263" t="s">
        <v>88</v>
      </c>
      <c r="AV173" s="13" t="s">
        <v>88</v>
      </c>
      <c r="AW173" s="13" t="s">
        <v>31</v>
      </c>
      <c r="AX173" s="13" t="s">
        <v>76</v>
      </c>
      <c r="AY173" s="263" t="s">
        <v>162</v>
      </c>
    </row>
    <row r="174" s="14" customFormat="1">
      <c r="A174" s="14"/>
      <c r="B174" s="264"/>
      <c r="C174" s="265"/>
      <c r="D174" s="254" t="s">
        <v>170</v>
      </c>
      <c r="E174" s="266" t="s">
        <v>1</v>
      </c>
      <c r="F174" s="267" t="s">
        <v>173</v>
      </c>
      <c r="G174" s="265"/>
      <c r="H174" s="268">
        <v>9.8000000000000007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4" t="s">
        <v>170</v>
      </c>
      <c r="AU174" s="274" t="s">
        <v>88</v>
      </c>
      <c r="AV174" s="14" t="s">
        <v>168</v>
      </c>
      <c r="AW174" s="14" t="s">
        <v>31</v>
      </c>
      <c r="AX174" s="14" t="s">
        <v>83</v>
      </c>
      <c r="AY174" s="274" t="s">
        <v>162</v>
      </c>
    </row>
    <row r="175" s="2" customFormat="1" ht="21.75" customHeight="1">
      <c r="A175" s="39"/>
      <c r="B175" s="40"/>
      <c r="C175" s="238" t="s">
        <v>572</v>
      </c>
      <c r="D175" s="238" t="s">
        <v>164</v>
      </c>
      <c r="E175" s="239" t="s">
        <v>1724</v>
      </c>
      <c r="F175" s="240" t="s">
        <v>1725</v>
      </c>
      <c r="G175" s="241" t="s">
        <v>203</v>
      </c>
      <c r="H175" s="242">
        <v>1</v>
      </c>
      <c r="I175" s="243"/>
      <c r="J175" s="244">
        <f>ROUND(I175*H175,2)</f>
        <v>0</v>
      </c>
      <c r="K175" s="245"/>
      <c r="L175" s="45"/>
      <c r="M175" s="246" t="s">
        <v>1</v>
      </c>
      <c r="N175" s="247" t="s">
        <v>42</v>
      </c>
      <c r="O175" s="98"/>
      <c r="P175" s="248">
        <f>O175*H175</f>
        <v>0</v>
      </c>
      <c r="Q175" s="248">
        <v>0</v>
      </c>
      <c r="R175" s="248">
        <f>Q175*H175</f>
        <v>0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699</v>
      </c>
      <c r="AT175" s="250" t="s">
        <v>164</v>
      </c>
      <c r="AU175" s="250" t="s">
        <v>88</v>
      </c>
      <c r="AY175" s="18" t="s">
        <v>162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699</v>
      </c>
      <c r="BM175" s="250" t="s">
        <v>1726</v>
      </c>
    </row>
    <row r="176" s="2" customFormat="1" ht="24.15" customHeight="1">
      <c r="A176" s="39"/>
      <c r="B176" s="40"/>
      <c r="C176" s="291" t="s">
        <v>579</v>
      </c>
      <c r="D176" s="291" t="s">
        <v>534</v>
      </c>
      <c r="E176" s="292" t="s">
        <v>1727</v>
      </c>
      <c r="F176" s="293" t="s">
        <v>1728</v>
      </c>
      <c r="G176" s="294" t="s">
        <v>203</v>
      </c>
      <c r="H176" s="295">
        <v>1</v>
      </c>
      <c r="I176" s="296"/>
      <c r="J176" s="297">
        <f>ROUND(I176*H176,2)</f>
        <v>0</v>
      </c>
      <c r="K176" s="298"/>
      <c r="L176" s="299"/>
      <c r="M176" s="300" t="s">
        <v>1</v>
      </c>
      <c r="N176" s="301" t="s">
        <v>42</v>
      </c>
      <c r="O176" s="98"/>
      <c r="P176" s="248">
        <f>O176*H176</f>
        <v>0</v>
      </c>
      <c r="Q176" s="248">
        <v>0.00027999999999999998</v>
      </c>
      <c r="R176" s="248">
        <f>Q176*H176</f>
        <v>0.00027999999999999998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1044</v>
      </c>
      <c r="AT176" s="250" t="s">
        <v>534</v>
      </c>
      <c r="AU176" s="250" t="s">
        <v>88</v>
      </c>
      <c r="AY176" s="18" t="s">
        <v>162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1044</v>
      </c>
      <c r="BM176" s="250" t="s">
        <v>1729</v>
      </c>
    </row>
    <row r="177" s="2" customFormat="1" ht="16.5" customHeight="1">
      <c r="A177" s="39"/>
      <c r="B177" s="40"/>
      <c r="C177" s="291" t="s">
        <v>584</v>
      </c>
      <c r="D177" s="291" t="s">
        <v>534</v>
      </c>
      <c r="E177" s="292" t="s">
        <v>1730</v>
      </c>
      <c r="F177" s="293" t="s">
        <v>1731</v>
      </c>
      <c r="G177" s="294" t="s">
        <v>203</v>
      </c>
      <c r="H177" s="295">
        <v>1</v>
      </c>
      <c r="I177" s="296"/>
      <c r="J177" s="297">
        <f>ROUND(I177*H177,2)</f>
        <v>0</v>
      </c>
      <c r="K177" s="298"/>
      <c r="L177" s="299"/>
      <c r="M177" s="300" t="s">
        <v>1</v>
      </c>
      <c r="N177" s="301" t="s">
        <v>42</v>
      </c>
      <c r="O177" s="98"/>
      <c r="P177" s="248">
        <f>O177*H177</f>
        <v>0</v>
      </c>
      <c r="Q177" s="248">
        <v>0.00024000000000000001</v>
      </c>
      <c r="R177" s="248">
        <f>Q177*H177</f>
        <v>0.00024000000000000001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1044</v>
      </c>
      <c r="AT177" s="250" t="s">
        <v>534</v>
      </c>
      <c r="AU177" s="250" t="s">
        <v>88</v>
      </c>
      <c r="AY177" s="18" t="s">
        <v>162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1044</v>
      </c>
      <c r="BM177" s="250" t="s">
        <v>1732</v>
      </c>
    </row>
    <row r="178" s="2" customFormat="1" ht="24.15" customHeight="1">
      <c r="A178" s="39"/>
      <c r="B178" s="40"/>
      <c r="C178" s="238" t="s">
        <v>588</v>
      </c>
      <c r="D178" s="238" t="s">
        <v>164</v>
      </c>
      <c r="E178" s="239" t="s">
        <v>1733</v>
      </c>
      <c r="F178" s="240" t="s">
        <v>1734</v>
      </c>
      <c r="G178" s="241" t="s">
        <v>1735</v>
      </c>
      <c r="H178" s="242">
        <v>1</v>
      </c>
      <c r="I178" s="243"/>
      <c r="J178" s="244">
        <f>ROUND(I178*H178,2)</f>
        <v>0</v>
      </c>
      <c r="K178" s="245"/>
      <c r="L178" s="45"/>
      <c r="M178" s="246" t="s">
        <v>1</v>
      </c>
      <c r="N178" s="247" t="s">
        <v>42</v>
      </c>
      <c r="O178" s="98"/>
      <c r="P178" s="248">
        <f>O178*H178</f>
        <v>0</v>
      </c>
      <c r="Q178" s="248">
        <v>0</v>
      </c>
      <c r="R178" s="248">
        <f>Q178*H178</f>
        <v>0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699</v>
      </c>
      <c r="AT178" s="250" t="s">
        <v>164</v>
      </c>
      <c r="AU178" s="250" t="s">
        <v>88</v>
      </c>
      <c r="AY178" s="18" t="s">
        <v>162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699</v>
      </c>
      <c r="BM178" s="250" t="s">
        <v>1736</v>
      </c>
    </row>
    <row r="179" s="2" customFormat="1" ht="33" customHeight="1">
      <c r="A179" s="39"/>
      <c r="B179" s="40"/>
      <c r="C179" s="238" t="s">
        <v>601</v>
      </c>
      <c r="D179" s="238" t="s">
        <v>164</v>
      </c>
      <c r="E179" s="239" t="s">
        <v>1737</v>
      </c>
      <c r="F179" s="240" t="s">
        <v>1738</v>
      </c>
      <c r="G179" s="241" t="s">
        <v>248</v>
      </c>
      <c r="H179" s="242">
        <v>90.200000000000003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0</v>
      </c>
      <c r="R179" s="248">
        <f>Q179*H179</f>
        <v>0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699</v>
      </c>
      <c r="AT179" s="250" t="s">
        <v>164</v>
      </c>
      <c r="AU179" s="250" t="s">
        <v>88</v>
      </c>
      <c r="AY179" s="18" t="s">
        <v>162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699</v>
      </c>
      <c r="BM179" s="250" t="s">
        <v>1739</v>
      </c>
    </row>
    <row r="180" s="13" customFormat="1">
      <c r="A180" s="13"/>
      <c r="B180" s="252"/>
      <c r="C180" s="253"/>
      <c r="D180" s="254" t="s">
        <v>170</v>
      </c>
      <c r="E180" s="255" t="s">
        <v>1</v>
      </c>
      <c r="F180" s="256" t="s">
        <v>1740</v>
      </c>
      <c r="G180" s="253"/>
      <c r="H180" s="257">
        <v>46.960000000000001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170</v>
      </c>
      <c r="AU180" s="263" t="s">
        <v>88</v>
      </c>
      <c r="AV180" s="13" t="s">
        <v>88</v>
      </c>
      <c r="AW180" s="13" t="s">
        <v>31</v>
      </c>
      <c r="AX180" s="13" t="s">
        <v>76</v>
      </c>
      <c r="AY180" s="263" t="s">
        <v>162</v>
      </c>
    </row>
    <row r="181" s="13" customFormat="1">
      <c r="A181" s="13"/>
      <c r="B181" s="252"/>
      <c r="C181" s="253"/>
      <c r="D181" s="254" t="s">
        <v>170</v>
      </c>
      <c r="E181" s="255" t="s">
        <v>1</v>
      </c>
      <c r="F181" s="256" t="s">
        <v>692</v>
      </c>
      <c r="G181" s="253"/>
      <c r="H181" s="257">
        <v>43.240000000000002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170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162</v>
      </c>
    </row>
    <row r="182" s="14" customFormat="1">
      <c r="A182" s="14"/>
      <c r="B182" s="264"/>
      <c r="C182" s="265"/>
      <c r="D182" s="254" t="s">
        <v>170</v>
      </c>
      <c r="E182" s="266" t="s">
        <v>1</v>
      </c>
      <c r="F182" s="267" t="s">
        <v>1741</v>
      </c>
      <c r="G182" s="265"/>
      <c r="H182" s="268">
        <v>90.200000000000003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170</v>
      </c>
      <c r="AU182" s="274" t="s">
        <v>88</v>
      </c>
      <c r="AV182" s="14" t="s">
        <v>168</v>
      </c>
      <c r="AW182" s="14" t="s">
        <v>31</v>
      </c>
      <c r="AX182" s="14" t="s">
        <v>83</v>
      </c>
      <c r="AY182" s="274" t="s">
        <v>162</v>
      </c>
    </row>
    <row r="183" s="2" customFormat="1" ht="16.5" customHeight="1">
      <c r="A183" s="39"/>
      <c r="B183" s="40"/>
      <c r="C183" s="238" t="s">
        <v>605</v>
      </c>
      <c r="D183" s="238" t="s">
        <v>164</v>
      </c>
      <c r="E183" s="239" t="s">
        <v>1592</v>
      </c>
      <c r="F183" s="240" t="s">
        <v>1593</v>
      </c>
      <c r="G183" s="241" t="s">
        <v>1594</v>
      </c>
      <c r="H183" s="312"/>
      <c r="I183" s="243"/>
      <c r="J183" s="244">
        <f>ROUND(I183*H183,2)</f>
        <v>0</v>
      </c>
      <c r="K183" s="245"/>
      <c r="L183" s="45"/>
      <c r="M183" s="246" t="s">
        <v>1</v>
      </c>
      <c r="N183" s="247" t="s">
        <v>42</v>
      </c>
      <c r="O183" s="98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1044</v>
      </c>
      <c r="AT183" s="250" t="s">
        <v>164</v>
      </c>
      <c r="AU183" s="250" t="s">
        <v>88</v>
      </c>
      <c r="AY183" s="18" t="s">
        <v>162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1044</v>
      </c>
      <c r="BM183" s="250" t="s">
        <v>1742</v>
      </c>
    </row>
    <row r="184" s="2" customFormat="1" ht="16.5" customHeight="1">
      <c r="A184" s="39"/>
      <c r="B184" s="40"/>
      <c r="C184" s="238" t="s">
        <v>614</v>
      </c>
      <c r="D184" s="238" t="s">
        <v>164</v>
      </c>
      <c r="E184" s="239" t="s">
        <v>1596</v>
      </c>
      <c r="F184" s="240" t="s">
        <v>1597</v>
      </c>
      <c r="G184" s="241" t="s">
        <v>1594</v>
      </c>
      <c r="H184" s="312"/>
      <c r="I184" s="243"/>
      <c r="J184" s="244">
        <f>ROUND(I184*H184,2)</f>
        <v>0</v>
      </c>
      <c r="K184" s="245"/>
      <c r="L184" s="45"/>
      <c r="M184" s="246" t="s">
        <v>1</v>
      </c>
      <c r="N184" s="247" t="s">
        <v>42</v>
      </c>
      <c r="O184" s="98"/>
      <c r="P184" s="248">
        <f>O184*H184</f>
        <v>0</v>
      </c>
      <c r="Q184" s="248">
        <v>0</v>
      </c>
      <c r="R184" s="248">
        <f>Q184*H184</f>
        <v>0</v>
      </c>
      <c r="S184" s="248">
        <v>0</v>
      </c>
      <c r="T184" s="24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0" t="s">
        <v>699</v>
      </c>
      <c r="AT184" s="250" t="s">
        <v>164</v>
      </c>
      <c r="AU184" s="250" t="s">
        <v>88</v>
      </c>
      <c r="AY184" s="18" t="s">
        <v>162</v>
      </c>
      <c r="BE184" s="251">
        <f>IF(N184="základná",J184,0)</f>
        <v>0</v>
      </c>
      <c r="BF184" s="251">
        <f>IF(N184="znížená",J184,0)</f>
        <v>0</v>
      </c>
      <c r="BG184" s="251">
        <f>IF(N184="zákl. prenesená",J184,0)</f>
        <v>0</v>
      </c>
      <c r="BH184" s="251">
        <f>IF(N184="zníž. prenesená",J184,0)</f>
        <v>0</v>
      </c>
      <c r="BI184" s="251">
        <f>IF(N184="nulová",J184,0)</f>
        <v>0</v>
      </c>
      <c r="BJ184" s="18" t="s">
        <v>88</v>
      </c>
      <c r="BK184" s="251">
        <f>ROUND(I184*H184,2)</f>
        <v>0</v>
      </c>
      <c r="BL184" s="18" t="s">
        <v>699</v>
      </c>
      <c r="BM184" s="250" t="s">
        <v>1743</v>
      </c>
    </row>
    <row r="185" s="12" customFormat="1" ht="25.92" customHeight="1">
      <c r="A185" s="12"/>
      <c r="B185" s="222"/>
      <c r="C185" s="223"/>
      <c r="D185" s="224" t="s">
        <v>75</v>
      </c>
      <c r="E185" s="225" t="s">
        <v>1744</v>
      </c>
      <c r="F185" s="225" t="s">
        <v>1745</v>
      </c>
      <c r="G185" s="223"/>
      <c r="H185" s="223"/>
      <c r="I185" s="226"/>
      <c r="J185" s="227">
        <f>BK185</f>
        <v>0</v>
      </c>
      <c r="K185" s="223"/>
      <c r="L185" s="228"/>
      <c r="M185" s="229"/>
      <c r="N185" s="230"/>
      <c r="O185" s="230"/>
      <c r="P185" s="231">
        <f>P186</f>
        <v>0</v>
      </c>
      <c r="Q185" s="230"/>
      <c r="R185" s="231">
        <f>R186</f>
        <v>0</v>
      </c>
      <c r="S185" s="230"/>
      <c r="T185" s="23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3" t="s">
        <v>168</v>
      </c>
      <c r="AT185" s="234" t="s">
        <v>75</v>
      </c>
      <c r="AU185" s="234" t="s">
        <v>76</v>
      </c>
      <c r="AY185" s="233" t="s">
        <v>162</v>
      </c>
      <c r="BK185" s="235">
        <f>BK186</f>
        <v>0</v>
      </c>
    </row>
    <row r="186" s="2" customFormat="1" ht="24.15" customHeight="1">
      <c r="A186" s="39"/>
      <c r="B186" s="40"/>
      <c r="C186" s="238" t="s">
        <v>620</v>
      </c>
      <c r="D186" s="238" t="s">
        <v>164</v>
      </c>
      <c r="E186" s="239" t="s">
        <v>1746</v>
      </c>
      <c r="F186" s="240" t="s">
        <v>1747</v>
      </c>
      <c r="G186" s="241" t="s">
        <v>1748</v>
      </c>
      <c r="H186" s="242">
        <v>8</v>
      </c>
      <c r="I186" s="243"/>
      <c r="J186" s="244">
        <f>ROUND(I186*H186,2)</f>
        <v>0</v>
      </c>
      <c r="K186" s="245"/>
      <c r="L186" s="45"/>
      <c r="M186" s="286" t="s">
        <v>1</v>
      </c>
      <c r="N186" s="287" t="s">
        <v>42</v>
      </c>
      <c r="O186" s="288"/>
      <c r="P186" s="289">
        <f>O186*H186</f>
        <v>0</v>
      </c>
      <c r="Q186" s="289">
        <v>0</v>
      </c>
      <c r="R186" s="289">
        <f>Q186*H186</f>
        <v>0</v>
      </c>
      <c r="S186" s="289">
        <v>0</v>
      </c>
      <c r="T186" s="29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0" t="s">
        <v>1749</v>
      </c>
      <c r="AT186" s="250" t="s">
        <v>164</v>
      </c>
      <c r="AU186" s="250" t="s">
        <v>83</v>
      </c>
      <c r="AY186" s="18" t="s">
        <v>162</v>
      </c>
      <c r="BE186" s="251">
        <f>IF(N186="základná",J186,0)</f>
        <v>0</v>
      </c>
      <c r="BF186" s="251">
        <f>IF(N186="znížená",J186,0)</f>
        <v>0</v>
      </c>
      <c r="BG186" s="251">
        <f>IF(N186="zákl. prenesená",J186,0)</f>
        <v>0</v>
      </c>
      <c r="BH186" s="251">
        <f>IF(N186="zníž. prenesená",J186,0)</f>
        <v>0</v>
      </c>
      <c r="BI186" s="251">
        <f>IF(N186="nulová",J186,0)</f>
        <v>0</v>
      </c>
      <c r="BJ186" s="18" t="s">
        <v>88</v>
      </c>
      <c r="BK186" s="251">
        <f>ROUND(I186*H186,2)</f>
        <v>0</v>
      </c>
      <c r="BL186" s="18" t="s">
        <v>1749</v>
      </c>
      <c r="BM186" s="250" t="s">
        <v>1750</v>
      </c>
    </row>
    <row r="187" s="2" customFormat="1" ht="6.96" customHeight="1">
      <c r="A187" s="39"/>
      <c r="B187" s="73"/>
      <c r="C187" s="74"/>
      <c r="D187" s="74"/>
      <c r="E187" s="74"/>
      <c r="F187" s="74"/>
      <c r="G187" s="74"/>
      <c r="H187" s="74"/>
      <c r="I187" s="74"/>
      <c r="J187" s="74"/>
      <c r="K187" s="74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uwTQ62vr2mHBgvJDnKWmx8GPF1pRiNDcBbeLIc+4lXPCl29F6wsOgyf+hQyrA2K4o9WBd11Fw4mT4VTfhMmKBw==" hashValue="2CG0VIca7Ze2pby6OQKgU9GHdVnqWf8T+tRvjiR7vNNlVMciNVbUvcDHayD5Oq5BqVDhnpSnmPCfVnsFDPPLSQ==" algorithmName="SHA-512" password="CC35"/>
  <autoFilter ref="C122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1751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ROUND((SUM(BE123:BE170)),  2)</f>
        <v>0</v>
      </c>
      <c r="G35" s="172"/>
      <c r="H35" s="172"/>
      <c r="I35" s="173">
        <v>0.20000000000000001</v>
      </c>
      <c r="J35" s="171">
        <f>ROUND(((SUM(BE123:BE170))*I35),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ROUND((SUM(BF123:BF170)),  2)</f>
        <v>0</v>
      </c>
      <c r="G36" s="172"/>
      <c r="H36" s="172"/>
      <c r="I36" s="173">
        <v>0.20000000000000001</v>
      </c>
      <c r="J36" s="171">
        <f>ROUND(((SUM(BF123:BF170))*I36),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ROUND((SUM(BG123:BG170)),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ROUND((SUM(BH123:BH170)),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ROUND((SUM(BI123:BI170)),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06 - SO-01.6  Uzemnenie a bleskozvod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1531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1532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9"/>
      <c r="C101" s="200"/>
      <c r="D101" s="201" t="s">
        <v>1600</v>
      </c>
      <c r="E101" s="202"/>
      <c r="F101" s="202"/>
      <c r="G101" s="202"/>
      <c r="H101" s="202"/>
      <c r="I101" s="202"/>
      <c r="J101" s="203">
        <f>J169</f>
        <v>0</v>
      </c>
      <c r="K101" s="200"/>
      <c r="L101" s="20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148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94" t="str">
        <f>E7</f>
        <v>Nízkokapacitné ubytovacie zariadenie - prestavba, prístavba a nadstavba vedľajšej stavby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23.25" customHeight="1">
      <c r="A113" s="39"/>
      <c r="B113" s="40"/>
      <c r="C113" s="41"/>
      <c r="D113" s="41"/>
      <c r="E113" s="194" t="s">
        <v>133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E11</f>
        <v xml:space="preserve">06 - SO-01.6  Uzemnenie a bleskozvod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Okoč, Hlavná ulica č. 1780</v>
      </c>
      <c r="G117" s="41"/>
      <c r="H117" s="41"/>
      <c r="I117" s="33" t="s">
        <v>21</v>
      </c>
      <c r="J117" s="86" t="str">
        <f>IF(J14="","",J14)</f>
        <v>19. 7. 2023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JUMA, s.r.o., Okoč</v>
      </c>
      <c r="G119" s="41"/>
      <c r="H119" s="41"/>
      <c r="I119" s="33" t="s">
        <v>29</v>
      </c>
      <c r="J119" s="37" t="str">
        <f>E23</f>
        <v>Ing. Attila Urbán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149</v>
      </c>
      <c r="D122" s="213" t="s">
        <v>61</v>
      </c>
      <c r="E122" s="213" t="s">
        <v>57</v>
      </c>
      <c r="F122" s="213" t="s">
        <v>58</v>
      </c>
      <c r="G122" s="213" t="s">
        <v>150</v>
      </c>
      <c r="H122" s="213" t="s">
        <v>151</v>
      </c>
      <c r="I122" s="213" t="s">
        <v>152</v>
      </c>
      <c r="J122" s="214" t="s">
        <v>138</v>
      </c>
      <c r="K122" s="215" t="s">
        <v>153</v>
      </c>
      <c r="L122" s="216"/>
      <c r="M122" s="107" t="s">
        <v>1</v>
      </c>
      <c r="N122" s="108" t="s">
        <v>40</v>
      </c>
      <c r="O122" s="108" t="s">
        <v>154</v>
      </c>
      <c r="P122" s="108" t="s">
        <v>155</v>
      </c>
      <c r="Q122" s="108" t="s">
        <v>156</v>
      </c>
      <c r="R122" s="108" t="s">
        <v>157</v>
      </c>
      <c r="S122" s="108" t="s">
        <v>158</v>
      </c>
      <c r="T122" s="109" t="s">
        <v>159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139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P124+P169</f>
        <v>0</v>
      </c>
      <c r="Q123" s="111"/>
      <c r="R123" s="219">
        <f>R124+R169</f>
        <v>0.063710000000000003</v>
      </c>
      <c r="S123" s="111"/>
      <c r="T123" s="220">
        <f>T124+T169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140</v>
      </c>
      <c r="BK123" s="221">
        <f>BK124+BK169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534</v>
      </c>
      <c r="F124" s="225" t="s">
        <v>1533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</f>
        <v>0</v>
      </c>
      <c r="Q124" s="230"/>
      <c r="R124" s="231">
        <f>R125</f>
        <v>0.063710000000000003</v>
      </c>
      <c r="S124" s="230"/>
      <c r="T124" s="23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177</v>
      </c>
      <c r="AT124" s="234" t="s">
        <v>75</v>
      </c>
      <c r="AU124" s="234" t="s">
        <v>76</v>
      </c>
      <c r="AY124" s="233" t="s">
        <v>162</v>
      </c>
      <c r="BK124" s="235">
        <f>BK125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1534</v>
      </c>
      <c r="F125" s="236" t="s">
        <v>1535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SUM(P126:P168)</f>
        <v>0</v>
      </c>
      <c r="Q125" s="230"/>
      <c r="R125" s="231">
        <f>SUM(R126:R168)</f>
        <v>0.063710000000000003</v>
      </c>
      <c r="S125" s="230"/>
      <c r="T125" s="232">
        <f>SUM(T126:T168)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177</v>
      </c>
      <c r="AT125" s="234" t="s">
        <v>75</v>
      </c>
      <c r="AU125" s="234" t="s">
        <v>83</v>
      </c>
      <c r="AY125" s="233" t="s">
        <v>162</v>
      </c>
      <c r="BK125" s="235">
        <f>SUM(BK126:BK168)</f>
        <v>0</v>
      </c>
    </row>
    <row r="126" s="2" customFormat="1" ht="24.15" customHeight="1">
      <c r="A126" s="39"/>
      <c r="B126" s="40"/>
      <c r="C126" s="238" t="s">
        <v>83</v>
      </c>
      <c r="D126" s="238" t="s">
        <v>164</v>
      </c>
      <c r="E126" s="239" t="s">
        <v>1752</v>
      </c>
      <c r="F126" s="240" t="s">
        <v>1753</v>
      </c>
      <c r="G126" s="241" t="s">
        <v>203</v>
      </c>
      <c r="H126" s="242">
        <v>4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699</v>
      </c>
      <c r="AT126" s="250" t="s">
        <v>164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699</v>
      </c>
      <c r="BM126" s="250" t="s">
        <v>1754</v>
      </c>
    </row>
    <row r="127" s="2" customFormat="1" ht="24.15" customHeight="1">
      <c r="A127" s="39"/>
      <c r="B127" s="40"/>
      <c r="C127" s="291" t="s">
        <v>88</v>
      </c>
      <c r="D127" s="291" t="s">
        <v>534</v>
      </c>
      <c r="E127" s="292" t="s">
        <v>1755</v>
      </c>
      <c r="F127" s="293" t="s">
        <v>1756</v>
      </c>
      <c r="G127" s="294" t="s">
        <v>203</v>
      </c>
      <c r="H127" s="295">
        <v>4</v>
      </c>
      <c r="I127" s="296"/>
      <c r="J127" s="297">
        <f>ROUND(I127*H127,2)</f>
        <v>0</v>
      </c>
      <c r="K127" s="298"/>
      <c r="L127" s="299"/>
      <c r="M127" s="300" t="s">
        <v>1</v>
      </c>
      <c r="N127" s="301" t="s">
        <v>42</v>
      </c>
      <c r="O127" s="98"/>
      <c r="P127" s="248">
        <f>O127*H127</f>
        <v>0</v>
      </c>
      <c r="Q127" s="248">
        <v>0.00025999999999999998</v>
      </c>
      <c r="R127" s="248">
        <f>Q127*H127</f>
        <v>0.0010399999999999999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1044</v>
      </c>
      <c r="AT127" s="250" t="s">
        <v>534</v>
      </c>
      <c r="AU127" s="250" t="s">
        <v>88</v>
      </c>
      <c r="AY127" s="18" t="s">
        <v>162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1044</v>
      </c>
      <c r="BM127" s="250" t="s">
        <v>1757</v>
      </c>
    </row>
    <row r="128" s="2" customFormat="1" ht="24.15" customHeight="1">
      <c r="A128" s="39"/>
      <c r="B128" s="40"/>
      <c r="C128" s="238" t="s">
        <v>177</v>
      </c>
      <c r="D128" s="238" t="s">
        <v>164</v>
      </c>
      <c r="E128" s="239" t="s">
        <v>1758</v>
      </c>
      <c r="F128" s="240" t="s">
        <v>1759</v>
      </c>
      <c r="G128" s="241" t="s">
        <v>208</v>
      </c>
      <c r="H128" s="242">
        <v>32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699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699</v>
      </c>
      <c r="BM128" s="250" t="s">
        <v>1760</v>
      </c>
    </row>
    <row r="129" s="13" customFormat="1">
      <c r="A129" s="13"/>
      <c r="B129" s="252"/>
      <c r="C129" s="253"/>
      <c r="D129" s="254" t="s">
        <v>170</v>
      </c>
      <c r="E129" s="255" t="s">
        <v>1</v>
      </c>
      <c r="F129" s="256" t="s">
        <v>1761</v>
      </c>
      <c r="G129" s="253"/>
      <c r="H129" s="257">
        <v>31.199999999999999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170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162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1762</v>
      </c>
      <c r="G130" s="253"/>
      <c r="H130" s="257">
        <v>0.80000000000000004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162</v>
      </c>
    </row>
    <row r="131" s="14" customFormat="1">
      <c r="A131" s="14"/>
      <c r="B131" s="264"/>
      <c r="C131" s="265"/>
      <c r="D131" s="254" t="s">
        <v>170</v>
      </c>
      <c r="E131" s="266" t="s">
        <v>1</v>
      </c>
      <c r="F131" s="267" t="s">
        <v>173</v>
      </c>
      <c r="G131" s="265"/>
      <c r="H131" s="268">
        <v>32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170</v>
      </c>
      <c r="AU131" s="274" t="s">
        <v>88</v>
      </c>
      <c r="AV131" s="14" t="s">
        <v>168</v>
      </c>
      <c r="AW131" s="14" t="s">
        <v>31</v>
      </c>
      <c r="AX131" s="14" t="s">
        <v>83</v>
      </c>
      <c r="AY131" s="274" t="s">
        <v>162</v>
      </c>
    </row>
    <row r="132" s="2" customFormat="1" ht="16.5" customHeight="1">
      <c r="A132" s="39"/>
      <c r="B132" s="40"/>
      <c r="C132" s="291" t="s">
        <v>168</v>
      </c>
      <c r="D132" s="291" t="s">
        <v>534</v>
      </c>
      <c r="E132" s="292" t="s">
        <v>1763</v>
      </c>
      <c r="F132" s="293" t="s">
        <v>1764</v>
      </c>
      <c r="G132" s="294" t="s">
        <v>1721</v>
      </c>
      <c r="H132" s="295">
        <v>30.399999999999999</v>
      </c>
      <c r="I132" s="296"/>
      <c r="J132" s="297">
        <f>ROUND(I132*H132,2)</f>
        <v>0</v>
      </c>
      <c r="K132" s="298"/>
      <c r="L132" s="299"/>
      <c r="M132" s="300" t="s">
        <v>1</v>
      </c>
      <c r="N132" s="301" t="s">
        <v>42</v>
      </c>
      <c r="O132" s="98"/>
      <c r="P132" s="248">
        <f>O132*H132</f>
        <v>0</v>
      </c>
      <c r="Q132" s="248">
        <v>0.001</v>
      </c>
      <c r="R132" s="248">
        <f>Q132*H132</f>
        <v>0.0304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1044</v>
      </c>
      <c r="AT132" s="250" t="s">
        <v>534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1044</v>
      </c>
      <c r="BM132" s="250" t="s">
        <v>1765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1766</v>
      </c>
      <c r="G133" s="253"/>
      <c r="H133" s="257">
        <v>30.399999999999999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162</v>
      </c>
    </row>
    <row r="134" s="2" customFormat="1" ht="24.15" customHeight="1">
      <c r="A134" s="39"/>
      <c r="B134" s="40"/>
      <c r="C134" s="238" t="s">
        <v>188</v>
      </c>
      <c r="D134" s="238" t="s">
        <v>164</v>
      </c>
      <c r="E134" s="239" t="s">
        <v>1767</v>
      </c>
      <c r="F134" s="240" t="s">
        <v>1768</v>
      </c>
      <c r="G134" s="241" t="s">
        <v>208</v>
      </c>
      <c r="H134" s="242">
        <v>10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699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699</v>
      </c>
      <c r="BM134" s="250" t="s">
        <v>1769</v>
      </c>
    </row>
    <row r="135" s="13" customFormat="1">
      <c r="A135" s="13"/>
      <c r="B135" s="252"/>
      <c r="C135" s="253"/>
      <c r="D135" s="254" t="s">
        <v>170</v>
      </c>
      <c r="E135" s="255" t="s">
        <v>1</v>
      </c>
      <c r="F135" s="256" t="s">
        <v>1770</v>
      </c>
      <c r="G135" s="253"/>
      <c r="H135" s="257">
        <v>10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170</v>
      </c>
      <c r="AU135" s="263" t="s">
        <v>88</v>
      </c>
      <c r="AV135" s="13" t="s">
        <v>88</v>
      </c>
      <c r="AW135" s="13" t="s">
        <v>31</v>
      </c>
      <c r="AX135" s="13" t="s">
        <v>83</v>
      </c>
      <c r="AY135" s="263" t="s">
        <v>162</v>
      </c>
    </row>
    <row r="136" s="2" customFormat="1" ht="16.5" customHeight="1">
      <c r="A136" s="39"/>
      <c r="B136" s="40"/>
      <c r="C136" s="291" t="s">
        <v>194</v>
      </c>
      <c r="D136" s="291" t="s">
        <v>534</v>
      </c>
      <c r="E136" s="292" t="s">
        <v>1719</v>
      </c>
      <c r="F136" s="293" t="s">
        <v>1720</v>
      </c>
      <c r="G136" s="294" t="s">
        <v>1721</v>
      </c>
      <c r="H136" s="295">
        <v>6.5</v>
      </c>
      <c r="I136" s="296"/>
      <c r="J136" s="297">
        <f>ROUND(I136*H136,2)</f>
        <v>0</v>
      </c>
      <c r="K136" s="298"/>
      <c r="L136" s="299"/>
      <c r="M136" s="300" t="s">
        <v>1</v>
      </c>
      <c r="N136" s="301" t="s">
        <v>42</v>
      </c>
      <c r="O136" s="98"/>
      <c r="P136" s="248">
        <f>O136*H136</f>
        <v>0</v>
      </c>
      <c r="Q136" s="248">
        <v>0.001</v>
      </c>
      <c r="R136" s="248">
        <f>Q136*H136</f>
        <v>0.0065000000000000006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1044</v>
      </c>
      <c r="AT136" s="250" t="s">
        <v>534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1044</v>
      </c>
      <c r="BM136" s="250" t="s">
        <v>1771</v>
      </c>
    </row>
    <row r="137" s="13" customFormat="1">
      <c r="A137" s="13"/>
      <c r="B137" s="252"/>
      <c r="C137" s="253"/>
      <c r="D137" s="254" t="s">
        <v>170</v>
      </c>
      <c r="E137" s="255" t="s">
        <v>1</v>
      </c>
      <c r="F137" s="256" t="s">
        <v>1772</v>
      </c>
      <c r="G137" s="253"/>
      <c r="H137" s="257">
        <v>6.5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170</v>
      </c>
      <c r="AU137" s="263" t="s">
        <v>88</v>
      </c>
      <c r="AV137" s="13" t="s">
        <v>88</v>
      </c>
      <c r="AW137" s="13" t="s">
        <v>31</v>
      </c>
      <c r="AX137" s="13" t="s">
        <v>83</v>
      </c>
      <c r="AY137" s="263" t="s">
        <v>162</v>
      </c>
    </row>
    <row r="138" s="2" customFormat="1" ht="21.75" customHeight="1">
      <c r="A138" s="39"/>
      <c r="B138" s="40"/>
      <c r="C138" s="238" t="s">
        <v>200</v>
      </c>
      <c r="D138" s="238" t="s">
        <v>164</v>
      </c>
      <c r="E138" s="239" t="s">
        <v>1773</v>
      </c>
      <c r="F138" s="240" t="s">
        <v>1774</v>
      </c>
      <c r="G138" s="241" t="s">
        <v>203</v>
      </c>
      <c r="H138" s="242">
        <v>12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699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699</v>
      </c>
      <c r="BM138" s="250" t="s">
        <v>1775</v>
      </c>
    </row>
    <row r="139" s="2" customFormat="1" ht="24.15" customHeight="1">
      <c r="A139" s="39"/>
      <c r="B139" s="40"/>
      <c r="C139" s="291" t="s">
        <v>205</v>
      </c>
      <c r="D139" s="291" t="s">
        <v>534</v>
      </c>
      <c r="E139" s="292" t="s">
        <v>1776</v>
      </c>
      <c r="F139" s="293" t="s">
        <v>1777</v>
      </c>
      <c r="G139" s="294" t="s">
        <v>203</v>
      </c>
      <c r="H139" s="295">
        <v>12</v>
      </c>
      <c r="I139" s="296"/>
      <c r="J139" s="297">
        <f>ROUND(I139*H139,2)</f>
        <v>0</v>
      </c>
      <c r="K139" s="298"/>
      <c r="L139" s="299"/>
      <c r="M139" s="300" t="s">
        <v>1</v>
      </c>
      <c r="N139" s="301" t="s">
        <v>42</v>
      </c>
      <c r="O139" s="98"/>
      <c r="P139" s="248">
        <f>O139*H139</f>
        <v>0</v>
      </c>
      <c r="Q139" s="248">
        <v>0.00033</v>
      </c>
      <c r="R139" s="248">
        <f>Q139*H139</f>
        <v>0.00396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1044</v>
      </c>
      <c r="AT139" s="250" t="s">
        <v>534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1044</v>
      </c>
      <c r="BM139" s="250" t="s">
        <v>1778</v>
      </c>
    </row>
    <row r="140" s="2" customFormat="1" ht="24.15" customHeight="1">
      <c r="A140" s="39"/>
      <c r="B140" s="40"/>
      <c r="C140" s="238" t="s">
        <v>186</v>
      </c>
      <c r="D140" s="238" t="s">
        <v>164</v>
      </c>
      <c r="E140" s="239" t="s">
        <v>1779</v>
      </c>
      <c r="F140" s="240" t="s">
        <v>1780</v>
      </c>
      <c r="G140" s="241" t="s">
        <v>203</v>
      </c>
      <c r="H140" s="242">
        <v>24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699</v>
      </c>
      <c r="AT140" s="250" t="s">
        <v>164</v>
      </c>
      <c r="AU140" s="250" t="s">
        <v>88</v>
      </c>
      <c r="AY140" s="18" t="s">
        <v>162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699</v>
      </c>
      <c r="BM140" s="250" t="s">
        <v>1781</v>
      </c>
    </row>
    <row r="141" s="2" customFormat="1" ht="24.15" customHeight="1">
      <c r="A141" s="39"/>
      <c r="B141" s="40"/>
      <c r="C141" s="291" t="s">
        <v>220</v>
      </c>
      <c r="D141" s="291" t="s">
        <v>534</v>
      </c>
      <c r="E141" s="292" t="s">
        <v>1782</v>
      </c>
      <c r="F141" s="293" t="s">
        <v>1783</v>
      </c>
      <c r="G141" s="294" t="s">
        <v>203</v>
      </c>
      <c r="H141" s="295">
        <v>24</v>
      </c>
      <c r="I141" s="296"/>
      <c r="J141" s="297">
        <f>ROUND(I141*H141,2)</f>
        <v>0</v>
      </c>
      <c r="K141" s="298"/>
      <c r="L141" s="299"/>
      <c r="M141" s="300" t="s">
        <v>1</v>
      </c>
      <c r="N141" s="301" t="s">
        <v>42</v>
      </c>
      <c r="O141" s="98"/>
      <c r="P141" s="248">
        <f>O141*H141</f>
        <v>0</v>
      </c>
      <c r="Q141" s="248">
        <v>0.00029</v>
      </c>
      <c r="R141" s="248">
        <f>Q141*H141</f>
        <v>0.00696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1044</v>
      </c>
      <c r="AT141" s="250" t="s">
        <v>534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1044</v>
      </c>
      <c r="BM141" s="250" t="s">
        <v>1784</v>
      </c>
    </row>
    <row r="142" s="2" customFormat="1" ht="24.15" customHeight="1">
      <c r="A142" s="39"/>
      <c r="B142" s="40"/>
      <c r="C142" s="238" t="s">
        <v>224</v>
      </c>
      <c r="D142" s="238" t="s">
        <v>164</v>
      </c>
      <c r="E142" s="239" t="s">
        <v>1785</v>
      </c>
      <c r="F142" s="240" t="s">
        <v>1786</v>
      </c>
      <c r="G142" s="241" t="s">
        <v>203</v>
      </c>
      <c r="H142" s="242">
        <v>1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699</v>
      </c>
      <c r="AT142" s="250" t="s">
        <v>164</v>
      </c>
      <c r="AU142" s="250" t="s">
        <v>88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699</v>
      </c>
      <c r="BM142" s="250" t="s">
        <v>1787</v>
      </c>
    </row>
    <row r="143" s="2" customFormat="1" ht="24.15" customHeight="1">
      <c r="A143" s="39"/>
      <c r="B143" s="40"/>
      <c r="C143" s="291" t="s">
        <v>228</v>
      </c>
      <c r="D143" s="291" t="s">
        <v>534</v>
      </c>
      <c r="E143" s="292" t="s">
        <v>1788</v>
      </c>
      <c r="F143" s="293" t="s">
        <v>1789</v>
      </c>
      <c r="G143" s="294" t="s">
        <v>203</v>
      </c>
      <c r="H143" s="295">
        <v>1</v>
      </c>
      <c r="I143" s="296"/>
      <c r="J143" s="297">
        <f>ROUND(I143*H143,2)</f>
        <v>0</v>
      </c>
      <c r="K143" s="298"/>
      <c r="L143" s="299"/>
      <c r="M143" s="300" t="s">
        <v>1</v>
      </c>
      <c r="N143" s="301" t="s">
        <v>42</v>
      </c>
      <c r="O143" s="98"/>
      <c r="P143" s="248">
        <f>O143*H143</f>
        <v>0</v>
      </c>
      <c r="Q143" s="248">
        <v>0.0031199999999999999</v>
      </c>
      <c r="R143" s="248">
        <f>Q143*H143</f>
        <v>0.0031199999999999999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1044</v>
      </c>
      <c r="AT143" s="250" t="s">
        <v>534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1044</v>
      </c>
      <c r="BM143" s="250" t="s">
        <v>1790</v>
      </c>
    </row>
    <row r="144" s="2" customFormat="1" ht="16.5" customHeight="1">
      <c r="A144" s="39"/>
      <c r="B144" s="40"/>
      <c r="C144" s="238" t="s">
        <v>232</v>
      </c>
      <c r="D144" s="238" t="s">
        <v>164</v>
      </c>
      <c r="E144" s="239" t="s">
        <v>1791</v>
      </c>
      <c r="F144" s="240" t="s">
        <v>1792</v>
      </c>
      <c r="G144" s="241" t="s">
        <v>203</v>
      </c>
      <c r="H144" s="242">
        <v>1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699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699</v>
      </c>
      <c r="BM144" s="250" t="s">
        <v>1793</v>
      </c>
    </row>
    <row r="145" s="2" customFormat="1" ht="16.5" customHeight="1">
      <c r="A145" s="39"/>
      <c r="B145" s="40"/>
      <c r="C145" s="291" t="s">
        <v>237</v>
      </c>
      <c r="D145" s="291" t="s">
        <v>534</v>
      </c>
      <c r="E145" s="292" t="s">
        <v>1794</v>
      </c>
      <c r="F145" s="293" t="s">
        <v>1795</v>
      </c>
      <c r="G145" s="294" t="s">
        <v>203</v>
      </c>
      <c r="H145" s="295">
        <v>1</v>
      </c>
      <c r="I145" s="296"/>
      <c r="J145" s="297">
        <f>ROUND(I145*H145,2)</f>
        <v>0</v>
      </c>
      <c r="K145" s="298"/>
      <c r="L145" s="299"/>
      <c r="M145" s="300" t="s">
        <v>1</v>
      </c>
      <c r="N145" s="301" t="s">
        <v>42</v>
      </c>
      <c r="O145" s="98"/>
      <c r="P145" s="248">
        <f>O145*H145</f>
        <v>0</v>
      </c>
      <c r="Q145" s="248">
        <v>0.00017000000000000001</v>
      </c>
      <c r="R145" s="248">
        <f>Q145*H145</f>
        <v>0.00017000000000000001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1044</v>
      </c>
      <c r="AT145" s="250" t="s">
        <v>534</v>
      </c>
      <c r="AU145" s="250" t="s">
        <v>88</v>
      </c>
      <c r="AY145" s="18" t="s">
        <v>162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1044</v>
      </c>
      <c r="BM145" s="250" t="s">
        <v>1796</v>
      </c>
    </row>
    <row r="146" s="2" customFormat="1" ht="16.5" customHeight="1">
      <c r="A146" s="39"/>
      <c r="B146" s="40"/>
      <c r="C146" s="238" t="s">
        <v>245</v>
      </c>
      <c r="D146" s="238" t="s">
        <v>164</v>
      </c>
      <c r="E146" s="239" t="s">
        <v>1797</v>
      </c>
      <c r="F146" s="240" t="s">
        <v>1798</v>
      </c>
      <c r="G146" s="241" t="s">
        <v>203</v>
      </c>
      <c r="H146" s="242">
        <v>1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699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699</v>
      </c>
      <c r="BM146" s="250" t="s">
        <v>1799</v>
      </c>
    </row>
    <row r="147" s="2" customFormat="1" ht="21.75" customHeight="1">
      <c r="A147" s="39"/>
      <c r="B147" s="40"/>
      <c r="C147" s="291" t="s">
        <v>249</v>
      </c>
      <c r="D147" s="291" t="s">
        <v>534</v>
      </c>
      <c r="E147" s="292" t="s">
        <v>1800</v>
      </c>
      <c r="F147" s="293" t="s">
        <v>1801</v>
      </c>
      <c r="G147" s="294" t="s">
        <v>203</v>
      </c>
      <c r="H147" s="295">
        <v>1</v>
      </c>
      <c r="I147" s="296"/>
      <c r="J147" s="297">
        <f>ROUND(I147*H147,2)</f>
        <v>0</v>
      </c>
      <c r="K147" s="298"/>
      <c r="L147" s="299"/>
      <c r="M147" s="300" t="s">
        <v>1</v>
      </c>
      <c r="N147" s="301" t="s">
        <v>42</v>
      </c>
      <c r="O147" s="98"/>
      <c r="P147" s="248">
        <f>O147*H147</f>
        <v>0</v>
      </c>
      <c r="Q147" s="248">
        <v>0.00040000000000000002</v>
      </c>
      <c r="R147" s="248">
        <f>Q147*H147</f>
        <v>0.00040000000000000002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1044</v>
      </c>
      <c r="AT147" s="250" t="s">
        <v>534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1044</v>
      </c>
      <c r="BM147" s="250" t="s">
        <v>1802</v>
      </c>
    </row>
    <row r="148" s="2" customFormat="1" ht="16.5" customHeight="1">
      <c r="A148" s="39"/>
      <c r="B148" s="40"/>
      <c r="C148" s="238" t="s">
        <v>262</v>
      </c>
      <c r="D148" s="238" t="s">
        <v>164</v>
      </c>
      <c r="E148" s="239" t="s">
        <v>1803</v>
      </c>
      <c r="F148" s="240" t="s">
        <v>1804</v>
      </c>
      <c r="G148" s="241" t="s">
        <v>203</v>
      </c>
      <c r="H148" s="242">
        <v>14</v>
      </c>
      <c r="I148" s="243"/>
      <c r="J148" s="244">
        <f>ROUND(I148*H148,2)</f>
        <v>0</v>
      </c>
      <c r="K148" s="245"/>
      <c r="L148" s="45"/>
      <c r="M148" s="246" t="s">
        <v>1</v>
      </c>
      <c r="N148" s="247" t="s">
        <v>42</v>
      </c>
      <c r="O148" s="98"/>
      <c r="P148" s="248">
        <f>O148*H148</f>
        <v>0</v>
      </c>
      <c r="Q148" s="248">
        <v>0</v>
      </c>
      <c r="R148" s="248">
        <f>Q148*H148</f>
        <v>0</v>
      </c>
      <c r="S148" s="248">
        <v>0</v>
      </c>
      <c r="T148" s="24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0" t="s">
        <v>699</v>
      </c>
      <c r="AT148" s="250" t="s">
        <v>164</v>
      </c>
      <c r="AU148" s="250" t="s">
        <v>88</v>
      </c>
      <c r="AY148" s="18" t="s">
        <v>162</v>
      </c>
      <c r="BE148" s="251">
        <f>IF(N148="základná",J148,0)</f>
        <v>0</v>
      </c>
      <c r="BF148" s="251">
        <f>IF(N148="znížená",J148,0)</f>
        <v>0</v>
      </c>
      <c r="BG148" s="251">
        <f>IF(N148="zákl. prenesená",J148,0)</f>
        <v>0</v>
      </c>
      <c r="BH148" s="251">
        <f>IF(N148="zníž. prenesená",J148,0)</f>
        <v>0</v>
      </c>
      <c r="BI148" s="251">
        <f>IF(N148="nulová",J148,0)</f>
        <v>0</v>
      </c>
      <c r="BJ148" s="18" t="s">
        <v>88</v>
      </c>
      <c r="BK148" s="251">
        <f>ROUND(I148*H148,2)</f>
        <v>0</v>
      </c>
      <c r="BL148" s="18" t="s">
        <v>699</v>
      </c>
      <c r="BM148" s="250" t="s">
        <v>1805</v>
      </c>
    </row>
    <row r="149" s="2" customFormat="1" ht="16.5" customHeight="1">
      <c r="A149" s="39"/>
      <c r="B149" s="40"/>
      <c r="C149" s="291" t="s">
        <v>269</v>
      </c>
      <c r="D149" s="291" t="s">
        <v>534</v>
      </c>
      <c r="E149" s="292" t="s">
        <v>1806</v>
      </c>
      <c r="F149" s="293" t="s">
        <v>1807</v>
      </c>
      <c r="G149" s="294" t="s">
        <v>203</v>
      </c>
      <c r="H149" s="295">
        <v>14</v>
      </c>
      <c r="I149" s="296"/>
      <c r="J149" s="297">
        <f>ROUND(I149*H149,2)</f>
        <v>0</v>
      </c>
      <c r="K149" s="298"/>
      <c r="L149" s="299"/>
      <c r="M149" s="300" t="s">
        <v>1</v>
      </c>
      <c r="N149" s="301" t="s">
        <v>42</v>
      </c>
      <c r="O149" s="98"/>
      <c r="P149" s="248">
        <f>O149*H149</f>
        <v>0</v>
      </c>
      <c r="Q149" s="248">
        <v>0.00012</v>
      </c>
      <c r="R149" s="248">
        <f>Q149*H149</f>
        <v>0.0016800000000000001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1044</v>
      </c>
      <c r="AT149" s="250" t="s">
        <v>534</v>
      </c>
      <c r="AU149" s="250" t="s">
        <v>88</v>
      </c>
      <c r="AY149" s="18" t="s">
        <v>162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1044</v>
      </c>
      <c r="BM149" s="250" t="s">
        <v>1808</v>
      </c>
    </row>
    <row r="150" s="2" customFormat="1" ht="16.5" customHeight="1">
      <c r="A150" s="39"/>
      <c r="B150" s="40"/>
      <c r="C150" s="238" t="s">
        <v>274</v>
      </c>
      <c r="D150" s="238" t="s">
        <v>164</v>
      </c>
      <c r="E150" s="239" t="s">
        <v>1809</v>
      </c>
      <c r="F150" s="240" t="s">
        <v>1810</v>
      </c>
      <c r="G150" s="241" t="s">
        <v>203</v>
      </c>
      <c r="H150" s="242">
        <v>4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699</v>
      </c>
      <c r="AT150" s="250" t="s">
        <v>164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699</v>
      </c>
      <c r="BM150" s="250" t="s">
        <v>1811</v>
      </c>
    </row>
    <row r="151" s="2" customFormat="1" ht="16.5" customHeight="1">
      <c r="A151" s="39"/>
      <c r="B151" s="40"/>
      <c r="C151" s="291" t="s">
        <v>7</v>
      </c>
      <c r="D151" s="291" t="s">
        <v>534</v>
      </c>
      <c r="E151" s="292" t="s">
        <v>1812</v>
      </c>
      <c r="F151" s="293" t="s">
        <v>1813</v>
      </c>
      <c r="G151" s="294" t="s">
        <v>203</v>
      </c>
      <c r="H151" s="295">
        <v>4</v>
      </c>
      <c r="I151" s="296"/>
      <c r="J151" s="297">
        <f>ROUND(I151*H151,2)</f>
        <v>0</v>
      </c>
      <c r="K151" s="298"/>
      <c r="L151" s="299"/>
      <c r="M151" s="300" t="s">
        <v>1</v>
      </c>
      <c r="N151" s="301" t="s">
        <v>42</v>
      </c>
      <c r="O151" s="98"/>
      <c r="P151" s="248">
        <f>O151*H151</f>
        <v>0</v>
      </c>
      <c r="Q151" s="248">
        <v>0.00029</v>
      </c>
      <c r="R151" s="248">
        <f>Q151*H151</f>
        <v>0.00116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1044</v>
      </c>
      <c r="AT151" s="250" t="s">
        <v>534</v>
      </c>
      <c r="AU151" s="250" t="s">
        <v>88</v>
      </c>
      <c r="AY151" s="18" t="s">
        <v>162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1044</v>
      </c>
      <c r="BM151" s="250" t="s">
        <v>1814</v>
      </c>
    </row>
    <row r="152" s="2" customFormat="1" ht="16.5" customHeight="1">
      <c r="A152" s="39"/>
      <c r="B152" s="40"/>
      <c r="C152" s="238" t="s">
        <v>284</v>
      </c>
      <c r="D152" s="238" t="s">
        <v>164</v>
      </c>
      <c r="E152" s="239" t="s">
        <v>1815</v>
      </c>
      <c r="F152" s="240" t="s">
        <v>1816</v>
      </c>
      <c r="G152" s="241" t="s">
        <v>203</v>
      </c>
      <c r="H152" s="242">
        <v>4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699</v>
      </c>
      <c r="AT152" s="250" t="s">
        <v>164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699</v>
      </c>
      <c r="BM152" s="250" t="s">
        <v>1817</v>
      </c>
    </row>
    <row r="153" s="2" customFormat="1" ht="16.5" customHeight="1">
      <c r="A153" s="39"/>
      <c r="B153" s="40"/>
      <c r="C153" s="291" t="s">
        <v>292</v>
      </c>
      <c r="D153" s="291" t="s">
        <v>534</v>
      </c>
      <c r="E153" s="292" t="s">
        <v>1818</v>
      </c>
      <c r="F153" s="293" t="s">
        <v>1819</v>
      </c>
      <c r="G153" s="294" t="s">
        <v>203</v>
      </c>
      <c r="H153" s="295">
        <v>4</v>
      </c>
      <c r="I153" s="296"/>
      <c r="J153" s="297">
        <f>ROUND(I153*H153,2)</f>
        <v>0</v>
      </c>
      <c r="K153" s="298"/>
      <c r="L153" s="299"/>
      <c r="M153" s="300" t="s">
        <v>1</v>
      </c>
      <c r="N153" s="301" t="s">
        <v>42</v>
      </c>
      <c r="O153" s="98"/>
      <c r="P153" s="248">
        <f>O153*H153</f>
        <v>0</v>
      </c>
      <c r="Q153" s="248">
        <v>0.00017000000000000001</v>
      </c>
      <c r="R153" s="248">
        <f>Q153*H153</f>
        <v>0.00068000000000000005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1044</v>
      </c>
      <c r="AT153" s="250" t="s">
        <v>534</v>
      </c>
      <c r="AU153" s="250" t="s">
        <v>88</v>
      </c>
      <c r="AY153" s="18" t="s">
        <v>162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1044</v>
      </c>
      <c r="BM153" s="250" t="s">
        <v>1820</v>
      </c>
    </row>
    <row r="154" s="2" customFormat="1" ht="16.5" customHeight="1">
      <c r="A154" s="39"/>
      <c r="B154" s="40"/>
      <c r="C154" s="238" t="s">
        <v>297</v>
      </c>
      <c r="D154" s="238" t="s">
        <v>164</v>
      </c>
      <c r="E154" s="239" t="s">
        <v>1821</v>
      </c>
      <c r="F154" s="240" t="s">
        <v>1822</v>
      </c>
      <c r="G154" s="241" t="s">
        <v>203</v>
      </c>
      <c r="H154" s="242">
        <v>4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699</v>
      </c>
      <c r="AT154" s="250" t="s">
        <v>164</v>
      </c>
      <c r="AU154" s="250" t="s">
        <v>88</v>
      </c>
      <c r="AY154" s="18" t="s">
        <v>162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699</v>
      </c>
      <c r="BM154" s="250" t="s">
        <v>1823</v>
      </c>
    </row>
    <row r="155" s="2" customFormat="1" ht="16.5" customHeight="1">
      <c r="A155" s="39"/>
      <c r="B155" s="40"/>
      <c r="C155" s="291" t="s">
        <v>301</v>
      </c>
      <c r="D155" s="291" t="s">
        <v>534</v>
      </c>
      <c r="E155" s="292" t="s">
        <v>1824</v>
      </c>
      <c r="F155" s="293" t="s">
        <v>1825</v>
      </c>
      <c r="G155" s="294" t="s">
        <v>203</v>
      </c>
      <c r="H155" s="295">
        <v>4</v>
      </c>
      <c r="I155" s="296"/>
      <c r="J155" s="297">
        <f>ROUND(I155*H155,2)</f>
        <v>0</v>
      </c>
      <c r="K155" s="298"/>
      <c r="L155" s="299"/>
      <c r="M155" s="300" t="s">
        <v>1</v>
      </c>
      <c r="N155" s="301" t="s">
        <v>42</v>
      </c>
      <c r="O155" s="98"/>
      <c r="P155" s="248">
        <f>O155*H155</f>
        <v>0</v>
      </c>
      <c r="Q155" s="248">
        <v>0.00021000000000000001</v>
      </c>
      <c r="R155" s="248">
        <f>Q155*H155</f>
        <v>0.00084000000000000003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1044</v>
      </c>
      <c r="AT155" s="250" t="s">
        <v>534</v>
      </c>
      <c r="AU155" s="250" t="s">
        <v>88</v>
      </c>
      <c r="AY155" s="18" t="s">
        <v>162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1044</v>
      </c>
      <c r="BM155" s="250" t="s">
        <v>1826</v>
      </c>
    </row>
    <row r="156" s="2" customFormat="1" ht="24.15" customHeight="1">
      <c r="A156" s="39"/>
      <c r="B156" s="40"/>
      <c r="C156" s="238" t="s">
        <v>308</v>
      </c>
      <c r="D156" s="238" t="s">
        <v>164</v>
      </c>
      <c r="E156" s="239" t="s">
        <v>1827</v>
      </c>
      <c r="F156" s="240" t="s">
        <v>1828</v>
      </c>
      <c r="G156" s="241" t="s">
        <v>208</v>
      </c>
      <c r="H156" s="242">
        <v>50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699</v>
      </c>
      <c r="AT156" s="250" t="s">
        <v>164</v>
      </c>
      <c r="AU156" s="250" t="s">
        <v>88</v>
      </c>
      <c r="AY156" s="18" t="s">
        <v>162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699</v>
      </c>
      <c r="BM156" s="250" t="s">
        <v>1829</v>
      </c>
    </row>
    <row r="157" s="13" customFormat="1">
      <c r="A157" s="13"/>
      <c r="B157" s="252"/>
      <c r="C157" s="253"/>
      <c r="D157" s="254" t="s">
        <v>170</v>
      </c>
      <c r="E157" s="255" t="s">
        <v>1</v>
      </c>
      <c r="F157" s="256" t="s">
        <v>1830</v>
      </c>
      <c r="G157" s="253"/>
      <c r="H157" s="257">
        <v>13.800000000000001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170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162</v>
      </c>
    </row>
    <row r="158" s="13" customFormat="1">
      <c r="A158" s="13"/>
      <c r="B158" s="252"/>
      <c r="C158" s="253"/>
      <c r="D158" s="254" t="s">
        <v>170</v>
      </c>
      <c r="E158" s="255" t="s">
        <v>1</v>
      </c>
      <c r="F158" s="256" t="s">
        <v>1831</v>
      </c>
      <c r="G158" s="253"/>
      <c r="H158" s="257">
        <v>20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170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162</v>
      </c>
    </row>
    <row r="159" s="13" customFormat="1">
      <c r="A159" s="13"/>
      <c r="B159" s="252"/>
      <c r="C159" s="253"/>
      <c r="D159" s="254" t="s">
        <v>170</v>
      </c>
      <c r="E159" s="255" t="s">
        <v>1</v>
      </c>
      <c r="F159" s="256" t="s">
        <v>1832</v>
      </c>
      <c r="G159" s="253"/>
      <c r="H159" s="257">
        <v>16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170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162</v>
      </c>
    </row>
    <row r="160" s="15" customFormat="1">
      <c r="A160" s="15"/>
      <c r="B160" s="275"/>
      <c r="C160" s="276"/>
      <c r="D160" s="254" t="s">
        <v>170</v>
      </c>
      <c r="E160" s="277" t="s">
        <v>1</v>
      </c>
      <c r="F160" s="278" t="s">
        <v>218</v>
      </c>
      <c r="G160" s="276"/>
      <c r="H160" s="279">
        <v>49.799999999999997</v>
      </c>
      <c r="I160" s="280"/>
      <c r="J160" s="276"/>
      <c r="K160" s="276"/>
      <c r="L160" s="281"/>
      <c r="M160" s="282"/>
      <c r="N160" s="283"/>
      <c r="O160" s="283"/>
      <c r="P160" s="283"/>
      <c r="Q160" s="283"/>
      <c r="R160" s="283"/>
      <c r="S160" s="283"/>
      <c r="T160" s="28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5" t="s">
        <v>170</v>
      </c>
      <c r="AU160" s="285" t="s">
        <v>88</v>
      </c>
      <c r="AV160" s="15" t="s">
        <v>177</v>
      </c>
      <c r="AW160" s="15" t="s">
        <v>31</v>
      </c>
      <c r="AX160" s="15" t="s">
        <v>76</v>
      </c>
      <c r="AY160" s="285" t="s">
        <v>162</v>
      </c>
    </row>
    <row r="161" s="13" customFormat="1">
      <c r="A161" s="13"/>
      <c r="B161" s="252"/>
      <c r="C161" s="253"/>
      <c r="D161" s="254" t="s">
        <v>170</v>
      </c>
      <c r="E161" s="255" t="s">
        <v>1</v>
      </c>
      <c r="F161" s="256" t="s">
        <v>1315</v>
      </c>
      <c r="G161" s="253"/>
      <c r="H161" s="257">
        <v>0.20000000000000001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170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162</v>
      </c>
    </row>
    <row r="162" s="14" customFormat="1">
      <c r="A162" s="14"/>
      <c r="B162" s="264"/>
      <c r="C162" s="265"/>
      <c r="D162" s="254" t="s">
        <v>170</v>
      </c>
      <c r="E162" s="266" t="s">
        <v>1</v>
      </c>
      <c r="F162" s="267" t="s">
        <v>173</v>
      </c>
      <c r="G162" s="265"/>
      <c r="H162" s="268">
        <v>50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4" t="s">
        <v>170</v>
      </c>
      <c r="AU162" s="274" t="s">
        <v>88</v>
      </c>
      <c r="AV162" s="14" t="s">
        <v>168</v>
      </c>
      <c r="AW162" s="14" t="s">
        <v>31</v>
      </c>
      <c r="AX162" s="14" t="s">
        <v>83</v>
      </c>
      <c r="AY162" s="274" t="s">
        <v>162</v>
      </c>
    </row>
    <row r="163" s="2" customFormat="1" ht="16.5" customHeight="1">
      <c r="A163" s="39"/>
      <c r="B163" s="40"/>
      <c r="C163" s="291" t="s">
        <v>312</v>
      </c>
      <c r="D163" s="291" t="s">
        <v>534</v>
      </c>
      <c r="E163" s="292" t="s">
        <v>1833</v>
      </c>
      <c r="F163" s="293" t="s">
        <v>1834</v>
      </c>
      <c r="G163" s="294" t="s">
        <v>1721</v>
      </c>
      <c r="H163" s="295">
        <v>6.7999999999999998</v>
      </c>
      <c r="I163" s="296"/>
      <c r="J163" s="297">
        <f>ROUND(I163*H163,2)</f>
        <v>0</v>
      </c>
      <c r="K163" s="298"/>
      <c r="L163" s="299"/>
      <c r="M163" s="300" t="s">
        <v>1</v>
      </c>
      <c r="N163" s="301" t="s">
        <v>42</v>
      </c>
      <c r="O163" s="98"/>
      <c r="P163" s="248">
        <f>O163*H163</f>
        <v>0</v>
      </c>
      <c r="Q163" s="248">
        <v>0.001</v>
      </c>
      <c r="R163" s="248">
        <f>Q163*H163</f>
        <v>0.0067999999999999996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1044</v>
      </c>
      <c r="AT163" s="250" t="s">
        <v>534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1044</v>
      </c>
      <c r="BM163" s="250" t="s">
        <v>1835</v>
      </c>
    </row>
    <row r="164" s="13" customFormat="1">
      <c r="A164" s="13"/>
      <c r="B164" s="252"/>
      <c r="C164" s="253"/>
      <c r="D164" s="254" t="s">
        <v>170</v>
      </c>
      <c r="E164" s="255" t="s">
        <v>1</v>
      </c>
      <c r="F164" s="256" t="s">
        <v>1836</v>
      </c>
      <c r="G164" s="253"/>
      <c r="H164" s="257">
        <v>6.75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170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162</v>
      </c>
    </row>
    <row r="165" s="13" customFormat="1">
      <c r="A165" s="13"/>
      <c r="B165" s="252"/>
      <c r="C165" s="253"/>
      <c r="D165" s="254" t="s">
        <v>170</v>
      </c>
      <c r="E165" s="255" t="s">
        <v>1</v>
      </c>
      <c r="F165" s="256" t="s">
        <v>219</v>
      </c>
      <c r="G165" s="253"/>
      <c r="H165" s="257">
        <v>0.050000000000000003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170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162</v>
      </c>
    </row>
    <row r="166" s="14" customFormat="1">
      <c r="A166" s="14"/>
      <c r="B166" s="264"/>
      <c r="C166" s="265"/>
      <c r="D166" s="254" t="s">
        <v>170</v>
      </c>
      <c r="E166" s="266" t="s">
        <v>1</v>
      </c>
      <c r="F166" s="267" t="s">
        <v>173</v>
      </c>
      <c r="G166" s="265"/>
      <c r="H166" s="268">
        <v>6.7999999999999998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4" t="s">
        <v>170</v>
      </c>
      <c r="AU166" s="274" t="s">
        <v>88</v>
      </c>
      <c r="AV166" s="14" t="s">
        <v>168</v>
      </c>
      <c r="AW166" s="14" t="s">
        <v>31</v>
      </c>
      <c r="AX166" s="14" t="s">
        <v>83</v>
      </c>
      <c r="AY166" s="274" t="s">
        <v>162</v>
      </c>
    </row>
    <row r="167" s="2" customFormat="1" ht="16.5" customHeight="1">
      <c r="A167" s="39"/>
      <c r="B167" s="40"/>
      <c r="C167" s="238" t="s">
        <v>465</v>
      </c>
      <c r="D167" s="238" t="s">
        <v>164</v>
      </c>
      <c r="E167" s="239" t="s">
        <v>1837</v>
      </c>
      <c r="F167" s="240" t="s">
        <v>1593</v>
      </c>
      <c r="G167" s="241" t="s">
        <v>1594</v>
      </c>
      <c r="H167" s="312"/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1044</v>
      </c>
      <c r="AT167" s="250" t="s">
        <v>164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1044</v>
      </c>
      <c r="BM167" s="250" t="s">
        <v>1838</v>
      </c>
    </row>
    <row r="168" s="2" customFormat="1" ht="16.5" customHeight="1">
      <c r="A168" s="39"/>
      <c r="B168" s="40"/>
      <c r="C168" s="238" t="s">
        <v>473</v>
      </c>
      <c r="D168" s="238" t="s">
        <v>164</v>
      </c>
      <c r="E168" s="239" t="s">
        <v>1839</v>
      </c>
      <c r="F168" s="240" t="s">
        <v>1597</v>
      </c>
      <c r="G168" s="241" t="s">
        <v>1594</v>
      </c>
      <c r="H168" s="312"/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</v>
      </c>
      <c r="R168" s="248">
        <f>Q168*H168</f>
        <v>0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699</v>
      </c>
      <c r="AT168" s="250" t="s">
        <v>164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699</v>
      </c>
      <c r="BM168" s="250" t="s">
        <v>1840</v>
      </c>
    </row>
    <row r="169" s="12" customFormat="1" ht="25.92" customHeight="1">
      <c r="A169" s="12"/>
      <c r="B169" s="222"/>
      <c r="C169" s="223"/>
      <c r="D169" s="224" t="s">
        <v>75</v>
      </c>
      <c r="E169" s="225" t="s">
        <v>1744</v>
      </c>
      <c r="F169" s="225" t="s">
        <v>1745</v>
      </c>
      <c r="G169" s="223"/>
      <c r="H169" s="223"/>
      <c r="I169" s="226"/>
      <c r="J169" s="227">
        <f>BK169</f>
        <v>0</v>
      </c>
      <c r="K169" s="223"/>
      <c r="L169" s="228"/>
      <c r="M169" s="229"/>
      <c r="N169" s="230"/>
      <c r="O169" s="230"/>
      <c r="P169" s="231">
        <f>P170</f>
        <v>0</v>
      </c>
      <c r="Q169" s="230"/>
      <c r="R169" s="231">
        <f>R170</f>
        <v>0</v>
      </c>
      <c r="S169" s="230"/>
      <c r="T169" s="23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168</v>
      </c>
      <c r="AT169" s="234" t="s">
        <v>75</v>
      </c>
      <c r="AU169" s="234" t="s">
        <v>76</v>
      </c>
      <c r="AY169" s="233" t="s">
        <v>162</v>
      </c>
      <c r="BK169" s="235">
        <f>BK170</f>
        <v>0</v>
      </c>
    </row>
    <row r="170" s="2" customFormat="1" ht="37.8" customHeight="1">
      <c r="A170" s="39"/>
      <c r="B170" s="40"/>
      <c r="C170" s="238" t="s">
        <v>479</v>
      </c>
      <c r="D170" s="238" t="s">
        <v>164</v>
      </c>
      <c r="E170" s="239" t="s">
        <v>1746</v>
      </c>
      <c r="F170" s="240" t="s">
        <v>1841</v>
      </c>
      <c r="G170" s="241" t="s">
        <v>1748</v>
      </c>
      <c r="H170" s="242">
        <v>5</v>
      </c>
      <c r="I170" s="243"/>
      <c r="J170" s="244">
        <f>ROUND(I170*H170,2)</f>
        <v>0</v>
      </c>
      <c r="K170" s="245"/>
      <c r="L170" s="45"/>
      <c r="M170" s="286" t="s">
        <v>1</v>
      </c>
      <c r="N170" s="287" t="s">
        <v>42</v>
      </c>
      <c r="O170" s="288"/>
      <c r="P170" s="289">
        <f>O170*H170</f>
        <v>0</v>
      </c>
      <c r="Q170" s="289">
        <v>0</v>
      </c>
      <c r="R170" s="289">
        <f>Q170*H170</f>
        <v>0</v>
      </c>
      <c r="S170" s="289">
        <v>0</v>
      </c>
      <c r="T170" s="29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1749</v>
      </c>
      <c r="AT170" s="250" t="s">
        <v>164</v>
      </c>
      <c r="AU170" s="250" t="s">
        <v>83</v>
      </c>
      <c r="AY170" s="18" t="s">
        <v>162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1749</v>
      </c>
      <c r="BM170" s="250" t="s">
        <v>1842</v>
      </c>
    </row>
    <row r="171" s="2" customFormat="1" ht="6.96" customHeight="1">
      <c r="A171" s="39"/>
      <c r="B171" s="73"/>
      <c r="C171" s="74"/>
      <c r="D171" s="74"/>
      <c r="E171" s="74"/>
      <c r="F171" s="74"/>
      <c r="G171" s="74"/>
      <c r="H171" s="74"/>
      <c r="I171" s="74"/>
      <c r="J171" s="74"/>
      <c r="K171" s="74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liHr2OMKVCnVFVNXrq5D4DuSGtgv2CuhltN0fyp2YvAXVOnyoBwM6HEVRu6i6Dz1Df+17uCXnZCw2BcslEcymA==" hashValue="cOvmxFJLFrRCUExlDI6UOHQc3LjKll5VcXOHG7T+nCF2LZBWTPwvyJbxqhkMP4m9uk20qdRE+iNtWpJrk07g9A==" algorithmName="SHA-512" password="CC35"/>
  <autoFilter ref="C122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9" t="s">
        <v>1843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ROUND((SUM(BE123:BE142)),  2)</f>
        <v>0</v>
      </c>
      <c r="G35" s="172"/>
      <c r="H35" s="172"/>
      <c r="I35" s="173">
        <v>0.20000000000000001</v>
      </c>
      <c r="J35" s="171">
        <f>ROUND(((SUM(BE123:BE142))*I35),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ROUND((SUM(BF123:BF142)),  2)</f>
        <v>0</v>
      </c>
      <c r="G36" s="172"/>
      <c r="H36" s="172"/>
      <c r="I36" s="173">
        <v>0.20000000000000001</v>
      </c>
      <c r="J36" s="171">
        <f>ROUND(((SUM(BF123:BF142))*I36),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ROUND((SUM(BG123:BG142)),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ROUND((SUM(BH123:BH142)),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ROUND((SUM(BI123:BI142)),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83" t="str">
        <f>E11</f>
        <v xml:space="preserve">07 - SO-01.7  Fotovoltický systém - predbežne bez PD, bude upresnený konkrétnym dodávateľom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1531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1532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9"/>
      <c r="C101" s="200"/>
      <c r="D101" s="201" t="s">
        <v>1844</v>
      </c>
      <c r="E101" s="202"/>
      <c r="F101" s="202"/>
      <c r="G101" s="202"/>
      <c r="H101" s="202"/>
      <c r="I101" s="202"/>
      <c r="J101" s="203">
        <f>J141</f>
        <v>0</v>
      </c>
      <c r="K101" s="200"/>
      <c r="L101" s="20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148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94" t="str">
        <f>E7</f>
        <v>Nízkokapacitné ubytovacie zariadenie - prestavba, prístavba a nadstavba vedľajšej stavby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23.25" customHeight="1">
      <c r="A113" s="39"/>
      <c r="B113" s="40"/>
      <c r="C113" s="41"/>
      <c r="D113" s="41"/>
      <c r="E113" s="194" t="s">
        <v>133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83" t="str">
        <f>E11</f>
        <v xml:space="preserve">07 - SO-01.7  Fotovoltický systém - predbežne bez PD, bude upresnený konkrétnym dodávateľom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Okoč, Hlavná ulica č. 1780</v>
      </c>
      <c r="G117" s="41"/>
      <c r="H117" s="41"/>
      <c r="I117" s="33" t="s">
        <v>21</v>
      </c>
      <c r="J117" s="86" t="str">
        <f>IF(J14="","",J14)</f>
        <v>19. 7. 2023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JUMA, s.r.o., Okoč</v>
      </c>
      <c r="G119" s="41"/>
      <c r="H119" s="41"/>
      <c r="I119" s="33" t="s">
        <v>29</v>
      </c>
      <c r="J119" s="37" t="str">
        <f>E23</f>
        <v>Ing. Attila Urbán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149</v>
      </c>
      <c r="D122" s="213" t="s">
        <v>61</v>
      </c>
      <c r="E122" s="213" t="s">
        <v>57</v>
      </c>
      <c r="F122" s="213" t="s">
        <v>58</v>
      </c>
      <c r="G122" s="213" t="s">
        <v>150</v>
      </c>
      <c r="H122" s="213" t="s">
        <v>151</v>
      </c>
      <c r="I122" s="213" t="s">
        <v>152</v>
      </c>
      <c r="J122" s="214" t="s">
        <v>138</v>
      </c>
      <c r="K122" s="215" t="s">
        <v>153</v>
      </c>
      <c r="L122" s="216"/>
      <c r="M122" s="107" t="s">
        <v>1</v>
      </c>
      <c r="N122" s="108" t="s">
        <v>40</v>
      </c>
      <c r="O122" s="108" t="s">
        <v>154</v>
      </c>
      <c r="P122" s="108" t="s">
        <v>155</v>
      </c>
      <c r="Q122" s="108" t="s">
        <v>156</v>
      </c>
      <c r="R122" s="108" t="s">
        <v>157</v>
      </c>
      <c r="S122" s="108" t="s">
        <v>158</v>
      </c>
      <c r="T122" s="109" t="s">
        <v>159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139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P124+P141</f>
        <v>0</v>
      </c>
      <c r="Q123" s="111"/>
      <c r="R123" s="219">
        <f>R124+R141</f>
        <v>0.28799999999999998</v>
      </c>
      <c r="S123" s="111"/>
      <c r="T123" s="220">
        <f>T124+T141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140</v>
      </c>
      <c r="BK123" s="221">
        <f>BK124+BK141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534</v>
      </c>
      <c r="F124" s="225" t="s">
        <v>1533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</f>
        <v>0</v>
      </c>
      <c r="Q124" s="230"/>
      <c r="R124" s="231">
        <f>R125</f>
        <v>0.28799999999999998</v>
      </c>
      <c r="S124" s="230"/>
      <c r="T124" s="23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177</v>
      </c>
      <c r="AT124" s="234" t="s">
        <v>75</v>
      </c>
      <c r="AU124" s="234" t="s">
        <v>76</v>
      </c>
      <c r="AY124" s="233" t="s">
        <v>162</v>
      </c>
      <c r="BK124" s="235">
        <f>BK125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1534</v>
      </c>
      <c r="F125" s="236" t="s">
        <v>1535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SUM(P126:P140)</f>
        <v>0</v>
      </c>
      <c r="Q125" s="230"/>
      <c r="R125" s="231">
        <f>SUM(R126:R140)</f>
        <v>0.28799999999999998</v>
      </c>
      <c r="S125" s="230"/>
      <c r="T125" s="232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177</v>
      </c>
      <c r="AT125" s="234" t="s">
        <v>75</v>
      </c>
      <c r="AU125" s="234" t="s">
        <v>83</v>
      </c>
      <c r="AY125" s="233" t="s">
        <v>162</v>
      </c>
      <c r="BK125" s="235">
        <f>SUM(BK126:BK140)</f>
        <v>0</v>
      </c>
    </row>
    <row r="126" s="2" customFormat="1" ht="24.15" customHeight="1">
      <c r="A126" s="39"/>
      <c r="B126" s="40"/>
      <c r="C126" s="238" t="s">
        <v>83</v>
      </c>
      <c r="D126" s="238" t="s">
        <v>164</v>
      </c>
      <c r="E126" s="239" t="s">
        <v>1845</v>
      </c>
      <c r="F126" s="240" t="s">
        <v>1846</v>
      </c>
      <c r="G126" s="241" t="s">
        <v>1847</v>
      </c>
      <c r="H126" s="242">
        <v>1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699</v>
      </c>
      <c r="AT126" s="250" t="s">
        <v>164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699</v>
      </c>
      <c r="BM126" s="250" t="s">
        <v>1848</v>
      </c>
    </row>
    <row r="127" s="2" customFormat="1" ht="24.15" customHeight="1">
      <c r="A127" s="39"/>
      <c r="B127" s="40"/>
      <c r="C127" s="238" t="s">
        <v>88</v>
      </c>
      <c r="D127" s="238" t="s">
        <v>164</v>
      </c>
      <c r="E127" s="239" t="s">
        <v>1849</v>
      </c>
      <c r="F127" s="240" t="s">
        <v>1850</v>
      </c>
      <c r="G127" s="241" t="s">
        <v>1851</v>
      </c>
      <c r="H127" s="242">
        <v>6</v>
      </c>
      <c r="I127" s="243"/>
      <c r="J127" s="244">
        <f>ROUND(I127*H127,2)</f>
        <v>0</v>
      </c>
      <c r="K127" s="245"/>
      <c r="L127" s="45"/>
      <c r="M127" s="246" t="s">
        <v>1</v>
      </c>
      <c r="N127" s="247" t="s">
        <v>42</v>
      </c>
      <c r="O127" s="98"/>
      <c r="P127" s="248">
        <f>O127*H127</f>
        <v>0</v>
      </c>
      <c r="Q127" s="248">
        <v>0</v>
      </c>
      <c r="R127" s="248">
        <f>Q127*H127</f>
        <v>0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699</v>
      </c>
      <c r="AT127" s="250" t="s">
        <v>164</v>
      </c>
      <c r="AU127" s="250" t="s">
        <v>88</v>
      </c>
      <c r="AY127" s="18" t="s">
        <v>162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699</v>
      </c>
      <c r="BM127" s="250" t="s">
        <v>1852</v>
      </c>
    </row>
    <row r="128" s="2" customFormat="1" ht="24.15" customHeight="1">
      <c r="A128" s="39"/>
      <c r="B128" s="40"/>
      <c r="C128" s="291" t="s">
        <v>177</v>
      </c>
      <c r="D128" s="291" t="s">
        <v>534</v>
      </c>
      <c r="E128" s="292" t="s">
        <v>1853</v>
      </c>
      <c r="F128" s="293" t="s">
        <v>1854</v>
      </c>
      <c r="G128" s="294" t="s">
        <v>1851</v>
      </c>
      <c r="H128" s="295">
        <v>6</v>
      </c>
      <c r="I128" s="296"/>
      <c r="J128" s="297">
        <f>ROUND(I128*H128,2)</f>
        <v>0</v>
      </c>
      <c r="K128" s="298"/>
      <c r="L128" s="299"/>
      <c r="M128" s="300" t="s">
        <v>1</v>
      </c>
      <c r="N128" s="301" t="s">
        <v>42</v>
      </c>
      <c r="O128" s="98"/>
      <c r="P128" s="248">
        <f>O128*H128</f>
        <v>0</v>
      </c>
      <c r="Q128" s="248">
        <v>0.002</v>
      </c>
      <c r="R128" s="248">
        <f>Q128*H128</f>
        <v>0.012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1044</v>
      </c>
      <c r="AT128" s="250" t="s">
        <v>534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1044</v>
      </c>
      <c r="BM128" s="250" t="s">
        <v>1855</v>
      </c>
    </row>
    <row r="129" s="2" customFormat="1" ht="24.15" customHeight="1">
      <c r="A129" s="39"/>
      <c r="B129" s="40"/>
      <c r="C129" s="291" t="s">
        <v>168</v>
      </c>
      <c r="D129" s="291" t="s">
        <v>534</v>
      </c>
      <c r="E129" s="292" t="s">
        <v>1856</v>
      </c>
      <c r="F129" s="293" t="s">
        <v>1857</v>
      </c>
      <c r="G129" s="294" t="s">
        <v>1851</v>
      </c>
      <c r="H129" s="295">
        <v>1</v>
      </c>
      <c r="I129" s="296"/>
      <c r="J129" s="297">
        <f>ROUND(I129*H129,2)</f>
        <v>0</v>
      </c>
      <c r="K129" s="298"/>
      <c r="L129" s="299"/>
      <c r="M129" s="300" t="s">
        <v>1</v>
      </c>
      <c r="N129" s="301" t="s">
        <v>42</v>
      </c>
      <c r="O129" s="98"/>
      <c r="P129" s="248">
        <f>O129*H129</f>
        <v>0</v>
      </c>
      <c r="Q129" s="248">
        <v>0.002</v>
      </c>
      <c r="R129" s="248">
        <f>Q129*H129</f>
        <v>0.002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1044</v>
      </c>
      <c r="AT129" s="250" t="s">
        <v>534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1044</v>
      </c>
      <c r="BM129" s="250" t="s">
        <v>1858</v>
      </c>
    </row>
    <row r="130" s="2" customFormat="1" ht="21.75" customHeight="1">
      <c r="A130" s="39"/>
      <c r="B130" s="40"/>
      <c r="C130" s="238" t="s">
        <v>188</v>
      </c>
      <c r="D130" s="238" t="s">
        <v>164</v>
      </c>
      <c r="E130" s="239" t="s">
        <v>1859</v>
      </c>
      <c r="F130" s="240" t="s">
        <v>1860</v>
      </c>
      <c r="G130" s="241" t="s">
        <v>203</v>
      </c>
      <c r="H130" s="242">
        <v>6</v>
      </c>
      <c r="I130" s="243"/>
      <c r="J130" s="244">
        <f>ROUND(I130*H130,2)</f>
        <v>0</v>
      </c>
      <c r="K130" s="245"/>
      <c r="L130" s="45"/>
      <c r="M130" s="246" t="s">
        <v>1</v>
      </c>
      <c r="N130" s="247" t="s">
        <v>42</v>
      </c>
      <c r="O130" s="98"/>
      <c r="P130" s="248">
        <f>O130*H130</f>
        <v>0</v>
      </c>
      <c r="Q130" s="248">
        <v>0</v>
      </c>
      <c r="R130" s="248">
        <f>Q130*H130</f>
        <v>0</v>
      </c>
      <c r="S130" s="248">
        <v>0</v>
      </c>
      <c r="T130" s="24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0" t="s">
        <v>699</v>
      </c>
      <c r="AT130" s="250" t="s">
        <v>164</v>
      </c>
      <c r="AU130" s="250" t="s">
        <v>88</v>
      </c>
      <c r="AY130" s="18" t="s">
        <v>162</v>
      </c>
      <c r="BE130" s="251">
        <f>IF(N130="základná",J130,0)</f>
        <v>0</v>
      </c>
      <c r="BF130" s="251">
        <f>IF(N130="znížená",J130,0)</f>
        <v>0</v>
      </c>
      <c r="BG130" s="251">
        <f>IF(N130="zákl. prenesená",J130,0)</f>
        <v>0</v>
      </c>
      <c r="BH130" s="251">
        <f>IF(N130="zníž. prenesená",J130,0)</f>
        <v>0</v>
      </c>
      <c r="BI130" s="251">
        <f>IF(N130="nulová",J130,0)</f>
        <v>0</v>
      </c>
      <c r="BJ130" s="18" t="s">
        <v>88</v>
      </c>
      <c r="BK130" s="251">
        <f>ROUND(I130*H130,2)</f>
        <v>0</v>
      </c>
      <c r="BL130" s="18" t="s">
        <v>699</v>
      </c>
      <c r="BM130" s="250" t="s">
        <v>1861</v>
      </c>
    </row>
    <row r="131" s="2" customFormat="1" ht="37.8" customHeight="1">
      <c r="A131" s="39"/>
      <c r="B131" s="40"/>
      <c r="C131" s="291" t="s">
        <v>194</v>
      </c>
      <c r="D131" s="291" t="s">
        <v>534</v>
      </c>
      <c r="E131" s="292" t="s">
        <v>1862</v>
      </c>
      <c r="F131" s="293" t="s">
        <v>1863</v>
      </c>
      <c r="G131" s="294" t="s">
        <v>203</v>
      </c>
      <c r="H131" s="295">
        <v>6</v>
      </c>
      <c r="I131" s="296"/>
      <c r="J131" s="297">
        <f>ROUND(I131*H131,2)</f>
        <v>0</v>
      </c>
      <c r="K131" s="298"/>
      <c r="L131" s="299"/>
      <c r="M131" s="300" t="s">
        <v>1</v>
      </c>
      <c r="N131" s="301" t="s">
        <v>42</v>
      </c>
      <c r="O131" s="98"/>
      <c r="P131" s="248">
        <f>O131*H131</f>
        <v>0</v>
      </c>
      <c r="Q131" s="248">
        <v>0.019</v>
      </c>
      <c r="R131" s="248">
        <f>Q131*H131</f>
        <v>0.11399999999999999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1044</v>
      </c>
      <c r="AT131" s="250" t="s">
        <v>534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1044</v>
      </c>
      <c r="BM131" s="250" t="s">
        <v>1864</v>
      </c>
    </row>
    <row r="132" s="2" customFormat="1" ht="16.5" customHeight="1">
      <c r="A132" s="39"/>
      <c r="B132" s="40"/>
      <c r="C132" s="238" t="s">
        <v>200</v>
      </c>
      <c r="D132" s="238" t="s">
        <v>164</v>
      </c>
      <c r="E132" s="239" t="s">
        <v>1865</v>
      </c>
      <c r="F132" s="240" t="s">
        <v>1866</v>
      </c>
      <c r="G132" s="241" t="s">
        <v>203</v>
      </c>
      <c r="H132" s="242">
        <v>1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699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699</v>
      </c>
      <c r="BM132" s="250" t="s">
        <v>1867</v>
      </c>
    </row>
    <row r="133" s="2" customFormat="1" ht="16.5" customHeight="1">
      <c r="A133" s="39"/>
      <c r="B133" s="40"/>
      <c r="C133" s="291" t="s">
        <v>205</v>
      </c>
      <c r="D133" s="291" t="s">
        <v>534</v>
      </c>
      <c r="E133" s="292" t="s">
        <v>1868</v>
      </c>
      <c r="F133" s="293" t="s">
        <v>1869</v>
      </c>
      <c r="G133" s="294" t="s">
        <v>203</v>
      </c>
      <c r="H133" s="295">
        <v>1</v>
      </c>
      <c r="I133" s="296"/>
      <c r="J133" s="297">
        <f>ROUND(I133*H133,2)</f>
        <v>0</v>
      </c>
      <c r="K133" s="298"/>
      <c r="L133" s="299"/>
      <c r="M133" s="300" t="s">
        <v>1</v>
      </c>
      <c r="N133" s="301" t="s">
        <v>42</v>
      </c>
      <c r="O133" s="98"/>
      <c r="P133" s="248">
        <f>O133*H133</f>
        <v>0</v>
      </c>
      <c r="Q133" s="248">
        <v>0.050000000000000003</v>
      </c>
      <c r="R133" s="248">
        <f>Q133*H133</f>
        <v>0.050000000000000003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1044</v>
      </c>
      <c r="AT133" s="250" t="s">
        <v>534</v>
      </c>
      <c r="AU133" s="250" t="s">
        <v>88</v>
      </c>
      <c r="AY133" s="18" t="s">
        <v>162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1044</v>
      </c>
      <c r="BM133" s="250" t="s">
        <v>1870</v>
      </c>
    </row>
    <row r="134" s="2" customFormat="1" ht="16.5" customHeight="1">
      <c r="A134" s="39"/>
      <c r="B134" s="40"/>
      <c r="C134" s="291" t="s">
        <v>186</v>
      </c>
      <c r="D134" s="291" t="s">
        <v>534</v>
      </c>
      <c r="E134" s="292" t="s">
        <v>1871</v>
      </c>
      <c r="F134" s="293" t="s">
        <v>1872</v>
      </c>
      <c r="G134" s="294" t="s">
        <v>203</v>
      </c>
      <c r="H134" s="295">
        <v>1</v>
      </c>
      <c r="I134" s="296"/>
      <c r="J134" s="297">
        <f>ROUND(I134*H134,2)</f>
        <v>0</v>
      </c>
      <c r="K134" s="298"/>
      <c r="L134" s="299"/>
      <c r="M134" s="300" t="s">
        <v>1</v>
      </c>
      <c r="N134" s="301" t="s">
        <v>42</v>
      </c>
      <c r="O134" s="98"/>
      <c r="P134" s="248">
        <f>O134*H134</f>
        <v>0</v>
      </c>
      <c r="Q134" s="248">
        <v>0.050000000000000003</v>
      </c>
      <c r="R134" s="248">
        <f>Q134*H134</f>
        <v>0.050000000000000003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1044</v>
      </c>
      <c r="AT134" s="250" t="s">
        <v>534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1044</v>
      </c>
      <c r="BM134" s="250" t="s">
        <v>1873</v>
      </c>
    </row>
    <row r="135" s="2" customFormat="1" ht="16.5" customHeight="1">
      <c r="A135" s="39"/>
      <c r="B135" s="40"/>
      <c r="C135" s="238" t="s">
        <v>220</v>
      </c>
      <c r="D135" s="238" t="s">
        <v>164</v>
      </c>
      <c r="E135" s="239" t="s">
        <v>1874</v>
      </c>
      <c r="F135" s="240" t="s">
        <v>1875</v>
      </c>
      <c r="G135" s="241" t="s">
        <v>203</v>
      </c>
      <c r="H135" s="242">
        <v>1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699</v>
      </c>
      <c r="AT135" s="250" t="s">
        <v>164</v>
      </c>
      <c r="AU135" s="250" t="s">
        <v>88</v>
      </c>
      <c r="AY135" s="18" t="s">
        <v>162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699</v>
      </c>
      <c r="BM135" s="250" t="s">
        <v>1876</v>
      </c>
    </row>
    <row r="136" s="2" customFormat="1" ht="16.5" customHeight="1">
      <c r="A136" s="39"/>
      <c r="B136" s="40"/>
      <c r="C136" s="291" t="s">
        <v>224</v>
      </c>
      <c r="D136" s="291" t="s">
        <v>534</v>
      </c>
      <c r="E136" s="292" t="s">
        <v>1877</v>
      </c>
      <c r="F136" s="293" t="s">
        <v>1878</v>
      </c>
      <c r="G136" s="294" t="s">
        <v>203</v>
      </c>
      <c r="H136" s="295">
        <v>1</v>
      </c>
      <c r="I136" s="296"/>
      <c r="J136" s="297">
        <f>ROUND(I136*H136,2)</f>
        <v>0</v>
      </c>
      <c r="K136" s="298"/>
      <c r="L136" s="299"/>
      <c r="M136" s="300" t="s">
        <v>1</v>
      </c>
      <c r="N136" s="301" t="s">
        <v>42</v>
      </c>
      <c r="O136" s="98"/>
      <c r="P136" s="248">
        <f>O136*H136</f>
        <v>0</v>
      </c>
      <c r="Q136" s="248">
        <v>0.059999999999999998</v>
      </c>
      <c r="R136" s="248">
        <f>Q136*H136</f>
        <v>0.059999999999999998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1044</v>
      </c>
      <c r="AT136" s="250" t="s">
        <v>534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1044</v>
      </c>
      <c r="BM136" s="250" t="s">
        <v>1879</v>
      </c>
    </row>
    <row r="137" s="2" customFormat="1" ht="37.8" customHeight="1">
      <c r="A137" s="39"/>
      <c r="B137" s="40"/>
      <c r="C137" s="238" t="s">
        <v>228</v>
      </c>
      <c r="D137" s="238" t="s">
        <v>164</v>
      </c>
      <c r="E137" s="239" t="s">
        <v>1880</v>
      </c>
      <c r="F137" s="240" t="s">
        <v>1881</v>
      </c>
      <c r="G137" s="241" t="s">
        <v>1847</v>
      </c>
      <c r="H137" s="242">
        <v>1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699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699</v>
      </c>
      <c r="BM137" s="250" t="s">
        <v>1882</v>
      </c>
    </row>
    <row r="138" s="2" customFormat="1" ht="37.8" customHeight="1">
      <c r="A138" s="39"/>
      <c r="B138" s="40"/>
      <c r="C138" s="238" t="s">
        <v>232</v>
      </c>
      <c r="D138" s="238" t="s">
        <v>164</v>
      </c>
      <c r="E138" s="239" t="s">
        <v>1883</v>
      </c>
      <c r="F138" s="240" t="s">
        <v>1884</v>
      </c>
      <c r="G138" s="241" t="s">
        <v>1847</v>
      </c>
      <c r="H138" s="242">
        <v>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699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699</v>
      </c>
      <c r="BM138" s="250" t="s">
        <v>1885</v>
      </c>
    </row>
    <row r="139" s="2" customFormat="1" ht="16.5" customHeight="1">
      <c r="A139" s="39"/>
      <c r="B139" s="40"/>
      <c r="C139" s="238" t="s">
        <v>237</v>
      </c>
      <c r="D139" s="238" t="s">
        <v>164</v>
      </c>
      <c r="E139" s="239" t="s">
        <v>1592</v>
      </c>
      <c r="F139" s="240" t="s">
        <v>1593</v>
      </c>
      <c r="G139" s="241" t="s">
        <v>1594</v>
      </c>
      <c r="H139" s="312"/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1044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1044</v>
      </c>
      <c r="BM139" s="250" t="s">
        <v>1886</v>
      </c>
    </row>
    <row r="140" s="2" customFormat="1" ht="16.5" customHeight="1">
      <c r="A140" s="39"/>
      <c r="B140" s="40"/>
      <c r="C140" s="238" t="s">
        <v>245</v>
      </c>
      <c r="D140" s="238" t="s">
        <v>164</v>
      </c>
      <c r="E140" s="239" t="s">
        <v>1596</v>
      </c>
      <c r="F140" s="240" t="s">
        <v>1597</v>
      </c>
      <c r="G140" s="241" t="s">
        <v>1594</v>
      </c>
      <c r="H140" s="312"/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699</v>
      </c>
      <c r="AT140" s="250" t="s">
        <v>164</v>
      </c>
      <c r="AU140" s="250" t="s">
        <v>88</v>
      </c>
      <c r="AY140" s="18" t="s">
        <v>162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699</v>
      </c>
      <c r="BM140" s="250" t="s">
        <v>1887</v>
      </c>
    </row>
    <row r="141" s="12" customFormat="1" ht="25.92" customHeight="1">
      <c r="A141" s="12"/>
      <c r="B141" s="222"/>
      <c r="C141" s="223"/>
      <c r="D141" s="224" t="s">
        <v>75</v>
      </c>
      <c r="E141" s="225" t="s">
        <v>1888</v>
      </c>
      <c r="F141" s="225" t="s">
        <v>1889</v>
      </c>
      <c r="G141" s="223"/>
      <c r="H141" s="223"/>
      <c r="I141" s="226"/>
      <c r="J141" s="227">
        <f>BK141</f>
        <v>0</v>
      </c>
      <c r="K141" s="223"/>
      <c r="L141" s="228"/>
      <c r="M141" s="229"/>
      <c r="N141" s="230"/>
      <c r="O141" s="230"/>
      <c r="P141" s="231">
        <f>P142</f>
        <v>0</v>
      </c>
      <c r="Q141" s="230"/>
      <c r="R141" s="231">
        <f>R142</f>
        <v>0</v>
      </c>
      <c r="S141" s="230"/>
      <c r="T141" s="23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3" t="s">
        <v>168</v>
      </c>
      <c r="AT141" s="234" t="s">
        <v>75</v>
      </c>
      <c r="AU141" s="234" t="s">
        <v>76</v>
      </c>
      <c r="AY141" s="233" t="s">
        <v>162</v>
      </c>
      <c r="BK141" s="235">
        <f>BK142</f>
        <v>0</v>
      </c>
    </row>
    <row r="142" s="2" customFormat="1" ht="33" customHeight="1">
      <c r="A142" s="39"/>
      <c r="B142" s="40"/>
      <c r="C142" s="238" t="s">
        <v>249</v>
      </c>
      <c r="D142" s="238" t="s">
        <v>164</v>
      </c>
      <c r="E142" s="239" t="s">
        <v>1890</v>
      </c>
      <c r="F142" s="240" t="s">
        <v>1891</v>
      </c>
      <c r="G142" s="241" t="s">
        <v>203</v>
      </c>
      <c r="H142" s="242">
        <v>1</v>
      </c>
      <c r="I142" s="243"/>
      <c r="J142" s="244">
        <f>ROUND(I142*H142,2)</f>
        <v>0</v>
      </c>
      <c r="K142" s="245"/>
      <c r="L142" s="45"/>
      <c r="M142" s="286" t="s">
        <v>1</v>
      </c>
      <c r="N142" s="287" t="s">
        <v>42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1892</v>
      </c>
      <c r="AT142" s="250" t="s">
        <v>164</v>
      </c>
      <c r="AU142" s="250" t="s">
        <v>83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1892</v>
      </c>
      <c r="BM142" s="250" t="s">
        <v>1893</v>
      </c>
    </row>
    <row r="143" s="2" customFormat="1" ht="6.96" customHeight="1">
      <c r="A143" s="39"/>
      <c r="B143" s="73"/>
      <c r="C143" s="74"/>
      <c r="D143" s="74"/>
      <c r="E143" s="74"/>
      <c r="F143" s="74"/>
      <c r="G143" s="74"/>
      <c r="H143" s="74"/>
      <c r="I143" s="74"/>
      <c r="J143" s="74"/>
      <c r="K143" s="74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GEnpw0qvgQ6xZQu8rpcGnQGLLemqcR470fyTyRkJRpNE2cfIe8YQuCpOLfskeew7y/nyA2FhKpEm7givsiFeGA==" hashValue="IWY03z/VBQZPsRhL187VJJr3jIJNDJ0Xp7leS6OTquVTm2fk/I8dWVs01pofcAcEl/+wPgAFqAqAs6yJhJ4b+w==" algorithmName="SHA-512" password="CC35"/>
  <autoFilter ref="C122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23.25" customHeight="1">
      <c r="A9" s="39"/>
      <c r="B9" s="45"/>
      <c r="C9" s="39"/>
      <c r="D9" s="39"/>
      <c r="E9" s="158" t="s">
        <v>133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1894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ROUND(J122,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ROUND((SUM(BE122:BE134)),  2)</f>
        <v>0</v>
      </c>
      <c r="G35" s="172"/>
      <c r="H35" s="172"/>
      <c r="I35" s="173">
        <v>0.20000000000000001</v>
      </c>
      <c r="J35" s="171">
        <f>ROUND(((SUM(BE122:BE134))*I35),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ROUND((SUM(BF122:BF134)),  2)</f>
        <v>0</v>
      </c>
      <c r="G36" s="172"/>
      <c r="H36" s="172"/>
      <c r="I36" s="173">
        <v>0.20000000000000001</v>
      </c>
      <c r="J36" s="171">
        <f>ROUND(((SUM(BF122:BF134))*I36),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ROUND((SUM(BG122:BG134)),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ROUND((SUM(BH122:BH134)),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ROUND((SUM(BI122:BI134)),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94" t="s">
        <v>133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08 - SO-01.8  Vzduchotechnika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J122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144</v>
      </c>
      <c r="E99" s="202"/>
      <c r="F99" s="202"/>
      <c r="G99" s="202"/>
      <c r="H99" s="202"/>
      <c r="I99" s="202"/>
      <c r="J99" s="203">
        <f>J123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1895</v>
      </c>
      <c r="E100" s="207"/>
      <c r="F100" s="207"/>
      <c r="G100" s="207"/>
      <c r="H100" s="207"/>
      <c r="I100" s="207"/>
      <c r="J100" s="208">
        <f>J124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148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94" t="str">
        <f>E7</f>
        <v>Nízkokapacitné ubytovacie zariadenie - prestavba, prístavba a nadstavba vedľajšej stavby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23.25" customHeight="1">
      <c r="A112" s="39"/>
      <c r="B112" s="40"/>
      <c r="C112" s="41"/>
      <c r="D112" s="41"/>
      <c r="E112" s="194" t="s">
        <v>133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134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E11</f>
        <v xml:space="preserve">08 - SO-01.8  Vzduchotechnika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F14</f>
        <v>Okoč, Hlavná ulica č. 1780</v>
      </c>
      <c r="G116" s="41"/>
      <c r="H116" s="41"/>
      <c r="I116" s="33" t="s">
        <v>21</v>
      </c>
      <c r="J116" s="86" t="str">
        <f>IF(J14="","",J14)</f>
        <v>19. 7. 2023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E17</f>
        <v>JUMA, s.r.o., Okoč</v>
      </c>
      <c r="G118" s="41"/>
      <c r="H118" s="41"/>
      <c r="I118" s="33" t="s">
        <v>29</v>
      </c>
      <c r="J118" s="37" t="str">
        <f>E23</f>
        <v>Ing. Attila Urbán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 xml:space="preserve"> 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0"/>
      <c r="B121" s="211"/>
      <c r="C121" s="212" t="s">
        <v>149</v>
      </c>
      <c r="D121" s="213" t="s">
        <v>61</v>
      </c>
      <c r="E121" s="213" t="s">
        <v>57</v>
      </c>
      <c r="F121" s="213" t="s">
        <v>58</v>
      </c>
      <c r="G121" s="213" t="s">
        <v>150</v>
      </c>
      <c r="H121" s="213" t="s">
        <v>151</v>
      </c>
      <c r="I121" s="213" t="s">
        <v>152</v>
      </c>
      <c r="J121" s="214" t="s">
        <v>138</v>
      </c>
      <c r="K121" s="215" t="s">
        <v>153</v>
      </c>
      <c r="L121" s="216"/>
      <c r="M121" s="107" t="s">
        <v>1</v>
      </c>
      <c r="N121" s="108" t="s">
        <v>40</v>
      </c>
      <c r="O121" s="108" t="s">
        <v>154</v>
      </c>
      <c r="P121" s="108" t="s">
        <v>155</v>
      </c>
      <c r="Q121" s="108" t="s">
        <v>156</v>
      </c>
      <c r="R121" s="108" t="s">
        <v>157</v>
      </c>
      <c r="S121" s="108" t="s">
        <v>158</v>
      </c>
      <c r="T121" s="109" t="s">
        <v>159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9"/>
      <c r="B122" s="40"/>
      <c r="C122" s="114" t="s">
        <v>139</v>
      </c>
      <c r="D122" s="41"/>
      <c r="E122" s="41"/>
      <c r="F122" s="41"/>
      <c r="G122" s="41"/>
      <c r="H122" s="41"/>
      <c r="I122" s="41"/>
      <c r="J122" s="217">
        <f>BK122</f>
        <v>0</v>
      </c>
      <c r="K122" s="41"/>
      <c r="L122" s="45"/>
      <c r="M122" s="110"/>
      <c r="N122" s="218"/>
      <c r="O122" s="111"/>
      <c r="P122" s="219">
        <f>P123</f>
        <v>0</v>
      </c>
      <c r="Q122" s="111"/>
      <c r="R122" s="219">
        <f>R123</f>
        <v>0.0034099999999999998</v>
      </c>
      <c r="S122" s="111"/>
      <c r="T122" s="22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140</v>
      </c>
      <c r="BK122" s="221">
        <f>BK123</f>
        <v>0</v>
      </c>
    </row>
    <row r="123" s="12" customFormat="1" ht="25.92" customHeight="1">
      <c r="A123" s="12"/>
      <c r="B123" s="222"/>
      <c r="C123" s="223"/>
      <c r="D123" s="224" t="s">
        <v>75</v>
      </c>
      <c r="E123" s="225" t="s">
        <v>241</v>
      </c>
      <c r="F123" s="225" t="s">
        <v>242</v>
      </c>
      <c r="G123" s="223"/>
      <c r="H123" s="223"/>
      <c r="I123" s="226"/>
      <c r="J123" s="227">
        <f>BK123</f>
        <v>0</v>
      </c>
      <c r="K123" s="223"/>
      <c r="L123" s="228"/>
      <c r="M123" s="229"/>
      <c r="N123" s="230"/>
      <c r="O123" s="230"/>
      <c r="P123" s="231">
        <f>P124</f>
        <v>0</v>
      </c>
      <c r="Q123" s="230"/>
      <c r="R123" s="231">
        <f>R124</f>
        <v>0.0034099999999999998</v>
      </c>
      <c r="S123" s="230"/>
      <c r="T123" s="23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3" t="s">
        <v>88</v>
      </c>
      <c r="AT123" s="234" t="s">
        <v>75</v>
      </c>
      <c r="AU123" s="234" t="s">
        <v>76</v>
      </c>
      <c r="AY123" s="233" t="s">
        <v>162</v>
      </c>
      <c r="BK123" s="235">
        <f>BK124</f>
        <v>0</v>
      </c>
    </row>
    <row r="124" s="12" customFormat="1" ht="22.8" customHeight="1">
      <c r="A124" s="12"/>
      <c r="B124" s="222"/>
      <c r="C124" s="223"/>
      <c r="D124" s="224" t="s">
        <v>75</v>
      </c>
      <c r="E124" s="236" t="s">
        <v>1896</v>
      </c>
      <c r="F124" s="236" t="s">
        <v>1897</v>
      </c>
      <c r="G124" s="223"/>
      <c r="H124" s="223"/>
      <c r="I124" s="226"/>
      <c r="J124" s="237">
        <f>BK124</f>
        <v>0</v>
      </c>
      <c r="K124" s="223"/>
      <c r="L124" s="228"/>
      <c r="M124" s="229"/>
      <c r="N124" s="230"/>
      <c r="O124" s="230"/>
      <c r="P124" s="231">
        <f>SUM(P125:P134)</f>
        <v>0</v>
      </c>
      <c r="Q124" s="230"/>
      <c r="R124" s="231">
        <f>SUM(R125:R134)</f>
        <v>0.0034099999999999998</v>
      </c>
      <c r="S124" s="230"/>
      <c r="T124" s="232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88</v>
      </c>
      <c r="AT124" s="234" t="s">
        <v>75</v>
      </c>
      <c r="AU124" s="234" t="s">
        <v>83</v>
      </c>
      <c r="AY124" s="233" t="s">
        <v>162</v>
      </c>
      <c r="BK124" s="235">
        <f>SUM(BK125:BK134)</f>
        <v>0</v>
      </c>
    </row>
    <row r="125" s="2" customFormat="1" ht="21.75" customHeight="1">
      <c r="A125" s="39"/>
      <c r="B125" s="40"/>
      <c r="C125" s="238" t="s">
        <v>83</v>
      </c>
      <c r="D125" s="238" t="s">
        <v>164</v>
      </c>
      <c r="E125" s="239" t="s">
        <v>1898</v>
      </c>
      <c r="F125" s="240" t="s">
        <v>1899</v>
      </c>
      <c r="G125" s="241" t="s">
        <v>203</v>
      </c>
      <c r="H125" s="242">
        <v>2</v>
      </c>
      <c r="I125" s="243"/>
      <c r="J125" s="244">
        <f>ROUND(I125*H125,2)</f>
        <v>0</v>
      </c>
      <c r="K125" s="245"/>
      <c r="L125" s="45"/>
      <c r="M125" s="246" t="s">
        <v>1</v>
      </c>
      <c r="N125" s="247" t="s">
        <v>42</v>
      </c>
      <c r="O125" s="98"/>
      <c r="P125" s="248">
        <f>O125*H125</f>
        <v>0</v>
      </c>
      <c r="Q125" s="248">
        <v>0</v>
      </c>
      <c r="R125" s="248">
        <f>Q125*H125</f>
        <v>0</v>
      </c>
      <c r="S125" s="248">
        <v>0</v>
      </c>
      <c r="T125" s="24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0" t="s">
        <v>249</v>
      </c>
      <c r="AT125" s="250" t="s">
        <v>164</v>
      </c>
      <c r="AU125" s="250" t="s">
        <v>88</v>
      </c>
      <c r="AY125" s="18" t="s">
        <v>162</v>
      </c>
      <c r="BE125" s="251">
        <f>IF(N125="základná",J125,0)</f>
        <v>0</v>
      </c>
      <c r="BF125" s="251">
        <f>IF(N125="znížená",J125,0)</f>
        <v>0</v>
      </c>
      <c r="BG125" s="251">
        <f>IF(N125="zákl. prenesená",J125,0)</f>
        <v>0</v>
      </c>
      <c r="BH125" s="251">
        <f>IF(N125="zníž. prenesená",J125,0)</f>
        <v>0</v>
      </c>
      <c r="BI125" s="251">
        <f>IF(N125="nulová",J125,0)</f>
        <v>0</v>
      </c>
      <c r="BJ125" s="18" t="s">
        <v>88</v>
      </c>
      <c r="BK125" s="251">
        <f>ROUND(I125*H125,2)</f>
        <v>0</v>
      </c>
      <c r="BL125" s="18" t="s">
        <v>249</v>
      </c>
      <c r="BM125" s="250" t="s">
        <v>1900</v>
      </c>
    </row>
    <row r="126" s="2" customFormat="1" ht="37.8" customHeight="1">
      <c r="A126" s="39"/>
      <c r="B126" s="40"/>
      <c r="C126" s="291" t="s">
        <v>88</v>
      </c>
      <c r="D126" s="291" t="s">
        <v>534</v>
      </c>
      <c r="E126" s="292" t="s">
        <v>1901</v>
      </c>
      <c r="F126" s="293" t="s">
        <v>1902</v>
      </c>
      <c r="G126" s="294" t="s">
        <v>1903</v>
      </c>
      <c r="H126" s="295">
        <v>2</v>
      </c>
      <c r="I126" s="296"/>
      <c r="J126" s="297">
        <f>ROUND(I126*H126,2)</f>
        <v>0</v>
      </c>
      <c r="K126" s="298"/>
      <c r="L126" s="299"/>
      <c r="M126" s="300" t="s">
        <v>1</v>
      </c>
      <c r="N126" s="301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497</v>
      </c>
      <c r="AT126" s="250" t="s">
        <v>534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249</v>
      </c>
      <c r="BM126" s="250" t="s">
        <v>1904</v>
      </c>
    </row>
    <row r="127" s="2" customFormat="1" ht="16.5" customHeight="1">
      <c r="A127" s="39"/>
      <c r="B127" s="40"/>
      <c r="C127" s="238" t="s">
        <v>177</v>
      </c>
      <c r="D127" s="238" t="s">
        <v>164</v>
      </c>
      <c r="E127" s="239" t="s">
        <v>1905</v>
      </c>
      <c r="F127" s="240" t="s">
        <v>1906</v>
      </c>
      <c r="G127" s="241" t="s">
        <v>208</v>
      </c>
      <c r="H127" s="242">
        <v>1.5</v>
      </c>
      <c r="I127" s="243"/>
      <c r="J127" s="244">
        <f>ROUND(I127*H127,2)</f>
        <v>0</v>
      </c>
      <c r="K127" s="245"/>
      <c r="L127" s="45"/>
      <c r="M127" s="246" t="s">
        <v>1</v>
      </c>
      <c r="N127" s="247" t="s">
        <v>42</v>
      </c>
      <c r="O127" s="98"/>
      <c r="P127" s="248">
        <f>O127*H127</f>
        <v>0</v>
      </c>
      <c r="Q127" s="248">
        <v>0</v>
      </c>
      <c r="R127" s="248">
        <f>Q127*H127</f>
        <v>0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249</v>
      </c>
      <c r="AT127" s="250" t="s">
        <v>164</v>
      </c>
      <c r="AU127" s="250" t="s">
        <v>88</v>
      </c>
      <c r="AY127" s="18" t="s">
        <v>162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249</v>
      </c>
      <c r="BM127" s="250" t="s">
        <v>1907</v>
      </c>
    </row>
    <row r="128" s="2" customFormat="1" ht="16.5" customHeight="1">
      <c r="A128" s="39"/>
      <c r="B128" s="40"/>
      <c r="C128" s="291" t="s">
        <v>168</v>
      </c>
      <c r="D128" s="291" t="s">
        <v>534</v>
      </c>
      <c r="E128" s="292" t="s">
        <v>1908</v>
      </c>
      <c r="F128" s="293" t="s">
        <v>1909</v>
      </c>
      <c r="G128" s="294" t="s">
        <v>208</v>
      </c>
      <c r="H128" s="295">
        <v>1.5</v>
      </c>
      <c r="I128" s="296"/>
      <c r="J128" s="297">
        <f>ROUND(I128*H128,2)</f>
        <v>0</v>
      </c>
      <c r="K128" s="298"/>
      <c r="L128" s="299"/>
      <c r="M128" s="300" t="s">
        <v>1</v>
      </c>
      <c r="N128" s="301" t="s">
        <v>42</v>
      </c>
      <c r="O128" s="98"/>
      <c r="P128" s="248">
        <f>O128*H128</f>
        <v>0</v>
      </c>
      <c r="Q128" s="248">
        <v>0.00069999999999999999</v>
      </c>
      <c r="R128" s="248">
        <f>Q128*H128</f>
        <v>0.0010499999999999999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497</v>
      </c>
      <c r="AT128" s="250" t="s">
        <v>534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249</v>
      </c>
      <c r="BM128" s="250" t="s">
        <v>1910</v>
      </c>
    </row>
    <row r="129" s="2" customFormat="1" ht="21.75" customHeight="1">
      <c r="A129" s="39"/>
      <c r="B129" s="40"/>
      <c r="C129" s="238" t="s">
        <v>188</v>
      </c>
      <c r="D129" s="238" t="s">
        <v>164</v>
      </c>
      <c r="E129" s="239" t="s">
        <v>1911</v>
      </c>
      <c r="F129" s="240" t="s">
        <v>1912</v>
      </c>
      <c r="G129" s="241" t="s">
        <v>203</v>
      </c>
      <c r="H129" s="242">
        <v>2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249</v>
      </c>
      <c r="AT129" s="250" t="s">
        <v>164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249</v>
      </c>
      <c r="BM129" s="250" t="s">
        <v>1913</v>
      </c>
    </row>
    <row r="130" s="2" customFormat="1" ht="16.5" customHeight="1">
      <c r="A130" s="39"/>
      <c r="B130" s="40"/>
      <c r="C130" s="291" t="s">
        <v>194</v>
      </c>
      <c r="D130" s="291" t="s">
        <v>534</v>
      </c>
      <c r="E130" s="292" t="s">
        <v>1914</v>
      </c>
      <c r="F130" s="293" t="s">
        <v>1915</v>
      </c>
      <c r="G130" s="294" t="s">
        <v>203</v>
      </c>
      <c r="H130" s="295">
        <v>2</v>
      </c>
      <c r="I130" s="296"/>
      <c r="J130" s="297">
        <f>ROUND(I130*H130,2)</f>
        <v>0</v>
      </c>
      <c r="K130" s="298"/>
      <c r="L130" s="299"/>
      <c r="M130" s="300" t="s">
        <v>1</v>
      </c>
      <c r="N130" s="301" t="s">
        <v>42</v>
      </c>
      <c r="O130" s="98"/>
      <c r="P130" s="248">
        <f>O130*H130</f>
        <v>0</v>
      </c>
      <c r="Q130" s="248">
        <v>0.00040000000000000002</v>
      </c>
      <c r="R130" s="248">
        <f>Q130*H130</f>
        <v>0.00080000000000000004</v>
      </c>
      <c r="S130" s="248">
        <v>0</v>
      </c>
      <c r="T130" s="24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0" t="s">
        <v>497</v>
      </c>
      <c r="AT130" s="250" t="s">
        <v>534</v>
      </c>
      <c r="AU130" s="250" t="s">
        <v>88</v>
      </c>
      <c r="AY130" s="18" t="s">
        <v>162</v>
      </c>
      <c r="BE130" s="251">
        <f>IF(N130="základná",J130,0)</f>
        <v>0</v>
      </c>
      <c r="BF130" s="251">
        <f>IF(N130="znížená",J130,0)</f>
        <v>0</v>
      </c>
      <c r="BG130" s="251">
        <f>IF(N130="zákl. prenesená",J130,0)</f>
        <v>0</v>
      </c>
      <c r="BH130" s="251">
        <f>IF(N130="zníž. prenesená",J130,0)</f>
        <v>0</v>
      </c>
      <c r="BI130" s="251">
        <f>IF(N130="nulová",J130,0)</f>
        <v>0</v>
      </c>
      <c r="BJ130" s="18" t="s">
        <v>88</v>
      </c>
      <c r="BK130" s="251">
        <f>ROUND(I130*H130,2)</f>
        <v>0</v>
      </c>
      <c r="BL130" s="18" t="s">
        <v>249</v>
      </c>
      <c r="BM130" s="250" t="s">
        <v>1916</v>
      </c>
    </row>
    <row r="131" s="2" customFormat="1" ht="37.8" customHeight="1">
      <c r="A131" s="39"/>
      <c r="B131" s="40"/>
      <c r="C131" s="238" t="s">
        <v>200</v>
      </c>
      <c r="D131" s="238" t="s">
        <v>164</v>
      </c>
      <c r="E131" s="239" t="s">
        <v>1917</v>
      </c>
      <c r="F131" s="240" t="s">
        <v>1918</v>
      </c>
      <c r="G131" s="241" t="s">
        <v>203</v>
      </c>
      <c r="H131" s="242">
        <v>4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0.00038999999999999999</v>
      </c>
      <c r="R131" s="248">
        <f>Q131*H131</f>
        <v>0.00156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249</v>
      </c>
      <c r="AT131" s="250" t="s">
        <v>164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249</v>
      </c>
      <c r="BM131" s="250" t="s">
        <v>1919</v>
      </c>
    </row>
    <row r="132" s="2" customFormat="1" ht="33" customHeight="1">
      <c r="A132" s="39"/>
      <c r="B132" s="40"/>
      <c r="C132" s="291" t="s">
        <v>205</v>
      </c>
      <c r="D132" s="291" t="s">
        <v>534</v>
      </c>
      <c r="E132" s="292" t="s">
        <v>1920</v>
      </c>
      <c r="F132" s="293" t="s">
        <v>1921</v>
      </c>
      <c r="G132" s="294" t="s">
        <v>203</v>
      </c>
      <c r="H132" s="295">
        <v>4</v>
      </c>
      <c r="I132" s="296"/>
      <c r="J132" s="297">
        <f>ROUND(I132*H132,2)</f>
        <v>0</v>
      </c>
      <c r="K132" s="298"/>
      <c r="L132" s="299"/>
      <c r="M132" s="300" t="s">
        <v>1</v>
      </c>
      <c r="N132" s="301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497</v>
      </c>
      <c r="AT132" s="250" t="s">
        <v>534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249</v>
      </c>
      <c r="BM132" s="250" t="s">
        <v>1922</v>
      </c>
    </row>
    <row r="133" s="2" customFormat="1" ht="21.75" customHeight="1">
      <c r="A133" s="39"/>
      <c r="B133" s="40"/>
      <c r="C133" s="238" t="s">
        <v>220</v>
      </c>
      <c r="D133" s="238" t="s">
        <v>164</v>
      </c>
      <c r="E133" s="239" t="s">
        <v>1923</v>
      </c>
      <c r="F133" s="240" t="s">
        <v>1924</v>
      </c>
      <c r="G133" s="241" t="s">
        <v>1735</v>
      </c>
      <c r="H133" s="242">
        <v>1</v>
      </c>
      <c r="I133" s="243"/>
      <c r="J133" s="244">
        <f>ROUND(I133*H133,2)</f>
        <v>0</v>
      </c>
      <c r="K133" s="245"/>
      <c r="L133" s="45"/>
      <c r="M133" s="246" t="s">
        <v>1</v>
      </c>
      <c r="N133" s="247" t="s">
        <v>42</v>
      </c>
      <c r="O133" s="98"/>
      <c r="P133" s="248">
        <f>O133*H133</f>
        <v>0</v>
      </c>
      <c r="Q133" s="248">
        <v>0</v>
      </c>
      <c r="R133" s="248">
        <f>Q133*H133</f>
        <v>0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249</v>
      </c>
      <c r="AT133" s="250" t="s">
        <v>164</v>
      </c>
      <c r="AU133" s="250" t="s">
        <v>88</v>
      </c>
      <c r="AY133" s="18" t="s">
        <v>162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249</v>
      </c>
      <c r="BM133" s="250" t="s">
        <v>1925</v>
      </c>
    </row>
    <row r="134" s="2" customFormat="1" ht="24.15" customHeight="1">
      <c r="A134" s="39"/>
      <c r="B134" s="40"/>
      <c r="C134" s="238" t="s">
        <v>224</v>
      </c>
      <c r="D134" s="238" t="s">
        <v>164</v>
      </c>
      <c r="E134" s="239" t="s">
        <v>1926</v>
      </c>
      <c r="F134" s="240" t="s">
        <v>1927</v>
      </c>
      <c r="G134" s="241" t="s">
        <v>1594</v>
      </c>
      <c r="H134" s="312"/>
      <c r="I134" s="243"/>
      <c r="J134" s="244">
        <f>ROUND(I134*H134,2)</f>
        <v>0</v>
      </c>
      <c r="K134" s="245"/>
      <c r="L134" s="45"/>
      <c r="M134" s="286" t="s">
        <v>1</v>
      </c>
      <c r="N134" s="287" t="s">
        <v>42</v>
      </c>
      <c r="O134" s="288"/>
      <c r="P134" s="289">
        <f>O134*H134</f>
        <v>0</v>
      </c>
      <c r="Q134" s="289">
        <v>0</v>
      </c>
      <c r="R134" s="289">
        <f>Q134*H134</f>
        <v>0</v>
      </c>
      <c r="S134" s="289">
        <v>0</v>
      </c>
      <c r="T134" s="29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249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249</v>
      </c>
      <c r="BM134" s="250" t="s">
        <v>1928</v>
      </c>
    </row>
    <row r="135" s="2" customFormat="1" ht="6.96" customHeight="1">
      <c r="A135" s="39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3ic1axJJ1lEdeVyvyRUU+wq6FJhRXKI19dAxYMXKUC5x+T6+G/5r5hT1U0GU7yhx/rbBaKO9PfhIIapowSHAMA==" hashValue="F3ZZ3WeGs4XumsSDOFsBfifJueBycSgF+xO0XWUFKNl/PCgyKo/QqU0I/G4ZkLmu94JwFjjoG4VrWdT/7mzlng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1929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1930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ROUND(J129,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ROUND((SUM(BE129:BE202)),  2)</f>
        <v>0</v>
      </c>
      <c r="G35" s="172"/>
      <c r="H35" s="172"/>
      <c r="I35" s="173">
        <v>0.20000000000000001</v>
      </c>
      <c r="J35" s="171">
        <f>ROUND(((SUM(BE129:BE202))*I35),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ROUND((SUM(BF129:BF202)),  2)</f>
        <v>0</v>
      </c>
      <c r="G36" s="172"/>
      <c r="H36" s="172"/>
      <c r="I36" s="173">
        <v>0.20000000000000001</v>
      </c>
      <c r="J36" s="171">
        <f>ROUND(((SUM(BF129:BF202))*I36),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ROUND((SUM(BG129:BG202)),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ROUND((SUM(BH129:BH202)),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ROUND((SUM(BI129:BI202)),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1929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SO-03.1  Elektrická prípojka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J129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J130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J131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320</v>
      </c>
      <c r="E101" s="207"/>
      <c r="F101" s="207"/>
      <c r="G101" s="207"/>
      <c r="H101" s="207"/>
      <c r="I101" s="207"/>
      <c r="J101" s="208">
        <f>J140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143</v>
      </c>
      <c r="E102" s="207"/>
      <c r="F102" s="207"/>
      <c r="G102" s="207"/>
      <c r="H102" s="207"/>
      <c r="I102" s="207"/>
      <c r="J102" s="208">
        <f>J143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322</v>
      </c>
      <c r="E103" s="207"/>
      <c r="F103" s="207"/>
      <c r="G103" s="207"/>
      <c r="H103" s="207"/>
      <c r="I103" s="207"/>
      <c r="J103" s="208">
        <f>J145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9"/>
      <c r="C104" s="200"/>
      <c r="D104" s="201" t="s">
        <v>1531</v>
      </c>
      <c r="E104" s="202"/>
      <c r="F104" s="202"/>
      <c r="G104" s="202"/>
      <c r="H104" s="202"/>
      <c r="I104" s="202"/>
      <c r="J104" s="203">
        <f>J147</f>
        <v>0</v>
      </c>
      <c r="K104" s="200"/>
      <c r="L104" s="20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5"/>
      <c r="C105" s="140"/>
      <c r="D105" s="206" t="s">
        <v>1532</v>
      </c>
      <c r="E105" s="207"/>
      <c r="F105" s="207"/>
      <c r="G105" s="207"/>
      <c r="H105" s="207"/>
      <c r="I105" s="207"/>
      <c r="J105" s="208">
        <f>J148</f>
        <v>0</v>
      </c>
      <c r="K105" s="140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140"/>
      <c r="D106" s="206" t="s">
        <v>1931</v>
      </c>
      <c r="E106" s="207"/>
      <c r="F106" s="207"/>
      <c r="G106" s="207"/>
      <c r="H106" s="207"/>
      <c r="I106" s="207"/>
      <c r="J106" s="208">
        <f>J175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9"/>
      <c r="C107" s="200"/>
      <c r="D107" s="201" t="s">
        <v>1600</v>
      </c>
      <c r="E107" s="202"/>
      <c r="F107" s="202"/>
      <c r="G107" s="202"/>
      <c r="H107" s="202"/>
      <c r="I107" s="202"/>
      <c r="J107" s="203">
        <f>J201</f>
        <v>0</v>
      </c>
      <c r="K107" s="200"/>
      <c r="L107" s="20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148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94" t="str">
        <f>E7</f>
        <v>Nízkokapacitné ubytovacie zariadenie - prestavba, prístavba a nadstavba vedľajšej stavby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94" t="s">
        <v>1929</v>
      </c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134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83" t="str">
        <f>E11</f>
        <v xml:space="preserve">01 - SO-03.1  Elektrická prípojka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F14</f>
        <v>Okoč, Hlavná ulica č. 1780</v>
      </c>
      <c r="G123" s="41"/>
      <c r="H123" s="41"/>
      <c r="I123" s="33" t="s">
        <v>21</v>
      </c>
      <c r="J123" s="86" t="str">
        <f>IF(J14="","",J14)</f>
        <v>19. 7. 2023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E17</f>
        <v>JUMA, s.r.o., Okoč</v>
      </c>
      <c r="G125" s="41"/>
      <c r="H125" s="41"/>
      <c r="I125" s="33" t="s">
        <v>29</v>
      </c>
      <c r="J125" s="37" t="str">
        <f>E23</f>
        <v>Ing. Attila Urbán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32</v>
      </c>
      <c r="J126" s="37" t="str">
        <f>E26</f>
        <v xml:space="preserve"> 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0"/>
      <c r="B128" s="211"/>
      <c r="C128" s="212" t="s">
        <v>149</v>
      </c>
      <c r="D128" s="213" t="s">
        <v>61</v>
      </c>
      <c r="E128" s="213" t="s">
        <v>57</v>
      </c>
      <c r="F128" s="213" t="s">
        <v>58</v>
      </c>
      <c r="G128" s="213" t="s">
        <v>150</v>
      </c>
      <c r="H128" s="213" t="s">
        <v>151</v>
      </c>
      <c r="I128" s="213" t="s">
        <v>152</v>
      </c>
      <c r="J128" s="214" t="s">
        <v>138</v>
      </c>
      <c r="K128" s="215" t="s">
        <v>153</v>
      </c>
      <c r="L128" s="216"/>
      <c r="M128" s="107" t="s">
        <v>1</v>
      </c>
      <c r="N128" s="108" t="s">
        <v>40</v>
      </c>
      <c r="O128" s="108" t="s">
        <v>154</v>
      </c>
      <c r="P128" s="108" t="s">
        <v>155</v>
      </c>
      <c r="Q128" s="108" t="s">
        <v>156</v>
      </c>
      <c r="R128" s="108" t="s">
        <v>157</v>
      </c>
      <c r="S128" s="108" t="s">
        <v>158</v>
      </c>
      <c r="T128" s="109" t="s">
        <v>159</v>
      </c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</row>
    <row r="129" s="2" customFormat="1" ht="22.8" customHeight="1">
      <c r="A129" s="39"/>
      <c r="B129" s="40"/>
      <c r="C129" s="114" t="s">
        <v>139</v>
      </c>
      <c r="D129" s="41"/>
      <c r="E129" s="41"/>
      <c r="F129" s="41"/>
      <c r="G129" s="41"/>
      <c r="H129" s="41"/>
      <c r="I129" s="41"/>
      <c r="J129" s="217">
        <f>BK129</f>
        <v>0</v>
      </c>
      <c r="K129" s="41"/>
      <c r="L129" s="45"/>
      <c r="M129" s="110"/>
      <c r="N129" s="218"/>
      <c r="O129" s="111"/>
      <c r="P129" s="219">
        <f>P130+P147+P201</f>
        <v>0</v>
      </c>
      <c r="Q129" s="111"/>
      <c r="R129" s="219">
        <f>R130+R147+R201</f>
        <v>1.9599987500000002</v>
      </c>
      <c r="S129" s="111"/>
      <c r="T129" s="220">
        <f>T130+T147+T201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140</v>
      </c>
      <c r="BK129" s="221">
        <f>BK130+BK147+BK201</f>
        <v>0</v>
      </c>
    </row>
    <row r="130" s="12" customFormat="1" ht="25.92" customHeight="1">
      <c r="A130" s="12"/>
      <c r="B130" s="222"/>
      <c r="C130" s="223"/>
      <c r="D130" s="224" t="s">
        <v>75</v>
      </c>
      <c r="E130" s="225" t="s">
        <v>160</v>
      </c>
      <c r="F130" s="225" t="s">
        <v>161</v>
      </c>
      <c r="G130" s="223"/>
      <c r="H130" s="223"/>
      <c r="I130" s="226"/>
      <c r="J130" s="227">
        <f>BK130</f>
        <v>0</v>
      </c>
      <c r="K130" s="223"/>
      <c r="L130" s="228"/>
      <c r="M130" s="229"/>
      <c r="N130" s="230"/>
      <c r="O130" s="230"/>
      <c r="P130" s="231">
        <f>P131+P140+P143+P145</f>
        <v>0</v>
      </c>
      <c r="Q130" s="230"/>
      <c r="R130" s="231">
        <f>R131+R140+R143+R145</f>
        <v>0.52875000000000005</v>
      </c>
      <c r="S130" s="230"/>
      <c r="T130" s="232">
        <f>T131+T140+T143+T145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3" t="s">
        <v>83</v>
      </c>
      <c r="AT130" s="234" t="s">
        <v>75</v>
      </c>
      <c r="AU130" s="234" t="s">
        <v>76</v>
      </c>
      <c r="AY130" s="233" t="s">
        <v>162</v>
      </c>
      <c r="BK130" s="235">
        <f>BK131+BK140+BK143+BK145</f>
        <v>0</v>
      </c>
    </row>
    <row r="131" s="12" customFormat="1" ht="22.8" customHeight="1">
      <c r="A131" s="12"/>
      <c r="B131" s="222"/>
      <c r="C131" s="223"/>
      <c r="D131" s="224" t="s">
        <v>75</v>
      </c>
      <c r="E131" s="236" t="s">
        <v>83</v>
      </c>
      <c r="F131" s="236" t="s">
        <v>163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SUM(P132:P139)</f>
        <v>0</v>
      </c>
      <c r="Q131" s="230"/>
      <c r="R131" s="231">
        <f>SUM(R132:R139)</f>
        <v>0.39000000000000001</v>
      </c>
      <c r="S131" s="230"/>
      <c r="T131" s="23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3" t="s">
        <v>83</v>
      </c>
      <c r="AT131" s="234" t="s">
        <v>75</v>
      </c>
      <c r="AU131" s="234" t="s">
        <v>83</v>
      </c>
      <c r="AY131" s="233" t="s">
        <v>162</v>
      </c>
      <c r="BK131" s="235">
        <f>SUM(BK132:BK139)</f>
        <v>0</v>
      </c>
    </row>
    <row r="132" s="2" customFormat="1" ht="24.15" customHeight="1">
      <c r="A132" s="39"/>
      <c r="B132" s="40"/>
      <c r="C132" s="238" t="s">
        <v>83</v>
      </c>
      <c r="D132" s="238" t="s">
        <v>164</v>
      </c>
      <c r="E132" s="239" t="s">
        <v>1932</v>
      </c>
      <c r="F132" s="240" t="s">
        <v>1933</v>
      </c>
      <c r="G132" s="241" t="s">
        <v>248</v>
      </c>
      <c r="H132" s="242">
        <v>1.5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0.26000000000000001</v>
      </c>
      <c r="R132" s="248">
        <f>Q132*H132</f>
        <v>0.39000000000000001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168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168</v>
      </c>
      <c r="BM132" s="250" t="s">
        <v>1934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1935</v>
      </c>
      <c r="G133" s="253"/>
      <c r="H133" s="257">
        <v>1.5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162</v>
      </c>
    </row>
    <row r="134" s="2" customFormat="1" ht="24.15" customHeight="1">
      <c r="A134" s="39"/>
      <c r="B134" s="40"/>
      <c r="C134" s="238" t="s">
        <v>88</v>
      </c>
      <c r="D134" s="238" t="s">
        <v>164</v>
      </c>
      <c r="E134" s="239" t="s">
        <v>165</v>
      </c>
      <c r="F134" s="240" t="s">
        <v>166</v>
      </c>
      <c r="G134" s="241" t="s">
        <v>167</v>
      </c>
      <c r="H134" s="242">
        <v>9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168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168</v>
      </c>
      <c r="BM134" s="250" t="s">
        <v>1936</v>
      </c>
    </row>
    <row r="135" s="13" customFormat="1">
      <c r="A135" s="13"/>
      <c r="B135" s="252"/>
      <c r="C135" s="253"/>
      <c r="D135" s="254" t="s">
        <v>170</v>
      </c>
      <c r="E135" s="255" t="s">
        <v>1</v>
      </c>
      <c r="F135" s="256" t="s">
        <v>1937</v>
      </c>
      <c r="G135" s="253"/>
      <c r="H135" s="257">
        <v>4.5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170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162</v>
      </c>
    </row>
    <row r="136" s="13" customFormat="1">
      <c r="A136" s="13"/>
      <c r="B136" s="252"/>
      <c r="C136" s="253"/>
      <c r="D136" s="254" t="s">
        <v>170</v>
      </c>
      <c r="E136" s="255" t="s">
        <v>1</v>
      </c>
      <c r="F136" s="256" t="s">
        <v>1938</v>
      </c>
      <c r="G136" s="253"/>
      <c r="H136" s="257">
        <v>4.5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170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162</v>
      </c>
    </row>
    <row r="137" s="14" customFormat="1">
      <c r="A137" s="14"/>
      <c r="B137" s="264"/>
      <c r="C137" s="265"/>
      <c r="D137" s="254" t="s">
        <v>170</v>
      </c>
      <c r="E137" s="266" t="s">
        <v>1</v>
      </c>
      <c r="F137" s="267" t="s">
        <v>1939</v>
      </c>
      <c r="G137" s="265"/>
      <c r="H137" s="268">
        <v>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170</v>
      </c>
      <c r="AU137" s="274" t="s">
        <v>88</v>
      </c>
      <c r="AV137" s="14" t="s">
        <v>168</v>
      </c>
      <c r="AW137" s="14" t="s">
        <v>31</v>
      </c>
      <c r="AX137" s="14" t="s">
        <v>83</v>
      </c>
      <c r="AY137" s="274" t="s">
        <v>162</v>
      </c>
    </row>
    <row r="138" s="2" customFormat="1" ht="24.15" customHeight="1">
      <c r="A138" s="39"/>
      <c r="B138" s="40"/>
      <c r="C138" s="238" t="s">
        <v>177</v>
      </c>
      <c r="D138" s="238" t="s">
        <v>164</v>
      </c>
      <c r="E138" s="239" t="s">
        <v>1940</v>
      </c>
      <c r="F138" s="240" t="s">
        <v>1941</v>
      </c>
      <c r="G138" s="241" t="s">
        <v>208</v>
      </c>
      <c r="H138" s="242">
        <v>10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168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168</v>
      </c>
      <c r="BM138" s="250" t="s">
        <v>1942</v>
      </c>
    </row>
    <row r="139" s="2" customFormat="1" ht="24.15" customHeight="1">
      <c r="A139" s="39"/>
      <c r="B139" s="40"/>
      <c r="C139" s="238" t="s">
        <v>168</v>
      </c>
      <c r="D139" s="238" t="s">
        <v>164</v>
      </c>
      <c r="E139" s="239" t="s">
        <v>1943</v>
      </c>
      <c r="F139" s="240" t="s">
        <v>1944</v>
      </c>
      <c r="G139" s="241" t="s">
        <v>167</v>
      </c>
      <c r="H139" s="242">
        <v>9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1945</v>
      </c>
    </row>
    <row r="140" s="12" customFormat="1" ht="22.8" customHeight="1">
      <c r="A140" s="12"/>
      <c r="B140" s="222"/>
      <c r="C140" s="223"/>
      <c r="D140" s="224" t="s">
        <v>75</v>
      </c>
      <c r="E140" s="236" t="s">
        <v>188</v>
      </c>
      <c r="F140" s="236" t="s">
        <v>556</v>
      </c>
      <c r="G140" s="223"/>
      <c r="H140" s="223"/>
      <c r="I140" s="226"/>
      <c r="J140" s="237">
        <f>BK140</f>
        <v>0</v>
      </c>
      <c r="K140" s="223"/>
      <c r="L140" s="228"/>
      <c r="M140" s="229"/>
      <c r="N140" s="230"/>
      <c r="O140" s="230"/>
      <c r="P140" s="231">
        <f>SUM(P141:P142)</f>
        <v>0</v>
      </c>
      <c r="Q140" s="230"/>
      <c r="R140" s="231">
        <f>SUM(R141:R142)</f>
        <v>0.13874999999999998</v>
      </c>
      <c r="S140" s="230"/>
      <c r="T140" s="23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3" t="s">
        <v>83</v>
      </c>
      <c r="AT140" s="234" t="s">
        <v>75</v>
      </c>
      <c r="AU140" s="234" t="s">
        <v>83</v>
      </c>
      <c r="AY140" s="233" t="s">
        <v>162</v>
      </c>
      <c r="BK140" s="235">
        <f>SUM(BK141:BK142)</f>
        <v>0</v>
      </c>
    </row>
    <row r="141" s="2" customFormat="1" ht="37.8" customHeight="1">
      <c r="A141" s="39"/>
      <c r="B141" s="40"/>
      <c r="C141" s="238" t="s">
        <v>188</v>
      </c>
      <c r="D141" s="238" t="s">
        <v>164</v>
      </c>
      <c r="E141" s="239" t="s">
        <v>568</v>
      </c>
      <c r="F141" s="240" t="s">
        <v>1946</v>
      </c>
      <c r="G141" s="241" t="s">
        <v>248</v>
      </c>
      <c r="H141" s="242">
        <v>1.5</v>
      </c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0.092499999999999999</v>
      </c>
      <c r="R141" s="248">
        <f>Q141*H141</f>
        <v>0.13874999999999998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168</v>
      </c>
      <c r="AT141" s="250" t="s">
        <v>164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168</v>
      </c>
      <c r="BM141" s="250" t="s">
        <v>1947</v>
      </c>
    </row>
    <row r="142" s="13" customFormat="1">
      <c r="A142" s="13"/>
      <c r="B142" s="252"/>
      <c r="C142" s="253"/>
      <c r="D142" s="254" t="s">
        <v>170</v>
      </c>
      <c r="E142" s="255" t="s">
        <v>1</v>
      </c>
      <c r="F142" s="256" t="s">
        <v>1948</v>
      </c>
      <c r="G142" s="253"/>
      <c r="H142" s="257">
        <v>1.5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170</v>
      </c>
      <c r="AU142" s="263" t="s">
        <v>88</v>
      </c>
      <c r="AV142" s="13" t="s">
        <v>88</v>
      </c>
      <c r="AW142" s="13" t="s">
        <v>31</v>
      </c>
      <c r="AX142" s="13" t="s">
        <v>83</v>
      </c>
      <c r="AY142" s="263" t="s">
        <v>162</v>
      </c>
    </row>
    <row r="143" s="12" customFormat="1" ht="22.8" customHeight="1">
      <c r="A143" s="12"/>
      <c r="B143" s="222"/>
      <c r="C143" s="223"/>
      <c r="D143" s="224" t="s">
        <v>75</v>
      </c>
      <c r="E143" s="236" t="s">
        <v>186</v>
      </c>
      <c r="F143" s="236" t="s">
        <v>187</v>
      </c>
      <c r="G143" s="223"/>
      <c r="H143" s="223"/>
      <c r="I143" s="226"/>
      <c r="J143" s="237">
        <f>BK143</f>
        <v>0</v>
      </c>
      <c r="K143" s="223"/>
      <c r="L143" s="228"/>
      <c r="M143" s="229"/>
      <c r="N143" s="230"/>
      <c r="O143" s="230"/>
      <c r="P143" s="231">
        <f>P144</f>
        <v>0</v>
      </c>
      <c r="Q143" s="230"/>
      <c r="R143" s="231">
        <f>R144</f>
        <v>0</v>
      </c>
      <c r="S143" s="230"/>
      <c r="T143" s="23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3" t="s">
        <v>83</v>
      </c>
      <c r="AT143" s="234" t="s">
        <v>75</v>
      </c>
      <c r="AU143" s="234" t="s">
        <v>83</v>
      </c>
      <c r="AY143" s="233" t="s">
        <v>162</v>
      </c>
      <c r="BK143" s="235">
        <f>BK144</f>
        <v>0</v>
      </c>
    </row>
    <row r="144" s="2" customFormat="1" ht="24.15" customHeight="1">
      <c r="A144" s="39"/>
      <c r="B144" s="40"/>
      <c r="C144" s="238" t="s">
        <v>194</v>
      </c>
      <c r="D144" s="238" t="s">
        <v>164</v>
      </c>
      <c r="E144" s="239" t="s">
        <v>1949</v>
      </c>
      <c r="F144" s="240" t="s">
        <v>1950</v>
      </c>
      <c r="G144" s="241" t="s">
        <v>248</v>
      </c>
      <c r="H144" s="242">
        <v>1.5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168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168</v>
      </c>
      <c r="BM144" s="250" t="s">
        <v>1951</v>
      </c>
    </row>
    <row r="145" s="12" customFormat="1" ht="22.8" customHeight="1">
      <c r="A145" s="12"/>
      <c r="B145" s="222"/>
      <c r="C145" s="223"/>
      <c r="D145" s="224" t="s">
        <v>75</v>
      </c>
      <c r="E145" s="236" t="s">
        <v>726</v>
      </c>
      <c r="F145" s="236" t="s">
        <v>727</v>
      </c>
      <c r="G145" s="223"/>
      <c r="H145" s="223"/>
      <c r="I145" s="226"/>
      <c r="J145" s="237">
        <f>BK145</f>
        <v>0</v>
      </c>
      <c r="K145" s="223"/>
      <c r="L145" s="228"/>
      <c r="M145" s="229"/>
      <c r="N145" s="230"/>
      <c r="O145" s="230"/>
      <c r="P145" s="231">
        <f>P146</f>
        <v>0</v>
      </c>
      <c r="Q145" s="230"/>
      <c r="R145" s="231">
        <f>R146</f>
        <v>0</v>
      </c>
      <c r="S145" s="230"/>
      <c r="T145" s="23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83</v>
      </c>
      <c r="AT145" s="234" t="s">
        <v>75</v>
      </c>
      <c r="AU145" s="234" t="s">
        <v>83</v>
      </c>
      <c r="AY145" s="233" t="s">
        <v>162</v>
      </c>
      <c r="BK145" s="235">
        <f>BK146</f>
        <v>0</v>
      </c>
    </row>
    <row r="146" s="2" customFormat="1" ht="33" customHeight="1">
      <c r="A146" s="39"/>
      <c r="B146" s="40"/>
      <c r="C146" s="238" t="s">
        <v>200</v>
      </c>
      <c r="D146" s="238" t="s">
        <v>164</v>
      </c>
      <c r="E146" s="239" t="s">
        <v>1952</v>
      </c>
      <c r="F146" s="240" t="s">
        <v>1953</v>
      </c>
      <c r="G146" s="241" t="s">
        <v>183</v>
      </c>
      <c r="H146" s="242">
        <v>0.52900000000000003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168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168</v>
      </c>
      <c r="BM146" s="250" t="s">
        <v>1954</v>
      </c>
    </row>
    <row r="147" s="12" customFormat="1" ht="25.92" customHeight="1">
      <c r="A147" s="12"/>
      <c r="B147" s="222"/>
      <c r="C147" s="223"/>
      <c r="D147" s="224" t="s">
        <v>75</v>
      </c>
      <c r="E147" s="225" t="s">
        <v>534</v>
      </c>
      <c r="F147" s="225" t="s">
        <v>1533</v>
      </c>
      <c r="G147" s="223"/>
      <c r="H147" s="223"/>
      <c r="I147" s="226"/>
      <c r="J147" s="227">
        <f>BK147</f>
        <v>0</v>
      </c>
      <c r="K147" s="223"/>
      <c r="L147" s="228"/>
      <c r="M147" s="229"/>
      <c r="N147" s="230"/>
      <c r="O147" s="230"/>
      <c r="P147" s="231">
        <f>P148+P175</f>
        <v>0</v>
      </c>
      <c r="Q147" s="230"/>
      <c r="R147" s="231">
        <f>R148+R175</f>
        <v>1.4312487500000002</v>
      </c>
      <c r="S147" s="230"/>
      <c r="T147" s="232">
        <f>T148+T175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3" t="s">
        <v>177</v>
      </c>
      <c r="AT147" s="234" t="s">
        <v>75</v>
      </c>
      <c r="AU147" s="234" t="s">
        <v>76</v>
      </c>
      <c r="AY147" s="233" t="s">
        <v>162</v>
      </c>
      <c r="BK147" s="235">
        <f>BK148+BK175</f>
        <v>0</v>
      </c>
    </row>
    <row r="148" s="12" customFormat="1" ht="22.8" customHeight="1">
      <c r="A148" s="12"/>
      <c r="B148" s="222"/>
      <c r="C148" s="223"/>
      <c r="D148" s="224" t="s">
        <v>75</v>
      </c>
      <c r="E148" s="236" t="s">
        <v>1534</v>
      </c>
      <c r="F148" s="236" t="s">
        <v>1535</v>
      </c>
      <c r="G148" s="223"/>
      <c r="H148" s="223"/>
      <c r="I148" s="226"/>
      <c r="J148" s="237">
        <f>BK148</f>
        <v>0</v>
      </c>
      <c r="K148" s="223"/>
      <c r="L148" s="228"/>
      <c r="M148" s="229"/>
      <c r="N148" s="230"/>
      <c r="O148" s="230"/>
      <c r="P148" s="231">
        <f>SUM(P149:P174)</f>
        <v>0</v>
      </c>
      <c r="Q148" s="230"/>
      <c r="R148" s="231">
        <f>SUM(R149:R174)</f>
        <v>0.086963750000000006</v>
      </c>
      <c r="S148" s="230"/>
      <c r="T148" s="232">
        <f>SUM(T149:T174)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3" t="s">
        <v>177</v>
      </c>
      <c r="AT148" s="234" t="s">
        <v>75</v>
      </c>
      <c r="AU148" s="234" t="s">
        <v>83</v>
      </c>
      <c r="AY148" s="233" t="s">
        <v>162</v>
      </c>
      <c r="BK148" s="235">
        <f>SUM(BK149:BK174)</f>
        <v>0</v>
      </c>
    </row>
    <row r="149" s="2" customFormat="1" ht="24.15" customHeight="1">
      <c r="A149" s="39"/>
      <c r="B149" s="40"/>
      <c r="C149" s="238" t="s">
        <v>205</v>
      </c>
      <c r="D149" s="238" t="s">
        <v>164</v>
      </c>
      <c r="E149" s="239" t="s">
        <v>1955</v>
      </c>
      <c r="F149" s="240" t="s">
        <v>1956</v>
      </c>
      <c r="G149" s="241" t="s">
        <v>208</v>
      </c>
      <c r="H149" s="242">
        <v>1.5</v>
      </c>
      <c r="I149" s="243"/>
      <c r="J149" s="244">
        <f>ROUND(I149*H149,2)</f>
        <v>0</v>
      </c>
      <c r="K149" s="245"/>
      <c r="L149" s="45"/>
      <c r="M149" s="246" t="s">
        <v>1</v>
      </c>
      <c r="N149" s="247" t="s">
        <v>42</v>
      </c>
      <c r="O149" s="98"/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699</v>
      </c>
      <c r="AT149" s="250" t="s">
        <v>164</v>
      </c>
      <c r="AU149" s="250" t="s">
        <v>88</v>
      </c>
      <c r="AY149" s="18" t="s">
        <v>162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699</v>
      </c>
      <c r="BM149" s="250" t="s">
        <v>1957</v>
      </c>
    </row>
    <row r="150" s="2" customFormat="1" ht="24.15" customHeight="1">
      <c r="A150" s="39"/>
      <c r="B150" s="40"/>
      <c r="C150" s="291" t="s">
        <v>186</v>
      </c>
      <c r="D150" s="291" t="s">
        <v>534</v>
      </c>
      <c r="E150" s="292" t="s">
        <v>1958</v>
      </c>
      <c r="F150" s="293" t="s">
        <v>1959</v>
      </c>
      <c r="G150" s="294" t="s">
        <v>208</v>
      </c>
      <c r="H150" s="295">
        <v>1.575</v>
      </c>
      <c r="I150" s="296"/>
      <c r="J150" s="297">
        <f>ROUND(I150*H150,2)</f>
        <v>0</v>
      </c>
      <c r="K150" s="298"/>
      <c r="L150" s="299"/>
      <c r="M150" s="300" t="s">
        <v>1</v>
      </c>
      <c r="N150" s="301" t="s">
        <v>42</v>
      </c>
      <c r="O150" s="98"/>
      <c r="P150" s="248">
        <f>O150*H150</f>
        <v>0</v>
      </c>
      <c r="Q150" s="248">
        <v>0.00017000000000000001</v>
      </c>
      <c r="R150" s="248">
        <f>Q150*H150</f>
        <v>0.00026775000000000003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1044</v>
      </c>
      <c r="AT150" s="250" t="s">
        <v>534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1044</v>
      </c>
      <c r="BM150" s="250" t="s">
        <v>1960</v>
      </c>
    </row>
    <row r="151" s="2" customFormat="1" ht="24.15" customHeight="1">
      <c r="A151" s="39"/>
      <c r="B151" s="40"/>
      <c r="C151" s="238" t="s">
        <v>220</v>
      </c>
      <c r="D151" s="238" t="s">
        <v>164</v>
      </c>
      <c r="E151" s="239" t="s">
        <v>1961</v>
      </c>
      <c r="F151" s="240" t="s">
        <v>1962</v>
      </c>
      <c r="G151" s="241" t="s">
        <v>208</v>
      </c>
      <c r="H151" s="242">
        <v>4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699</v>
      </c>
      <c r="AT151" s="250" t="s">
        <v>164</v>
      </c>
      <c r="AU151" s="250" t="s">
        <v>88</v>
      </c>
      <c r="AY151" s="18" t="s">
        <v>162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699</v>
      </c>
      <c r="BM151" s="250" t="s">
        <v>1963</v>
      </c>
    </row>
    <row r="152" s="13" customFormat="1">
      <c r="A152" s="13"/>
      <c r="B152" s="252"/>
      <c r="C152" s="253"/>
      <c r="D152" s="254" t="s">
        <v>170</v>
      </c>
      <c r="E152" s="255" t="s">
        <v>1</v>
      </c>
      <c r="F152" s="256" t="s">
        <v>1964</v>
      </c>
      <c r="G152" s="253"/>
      <c r="H152" s="257">
        <v>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170</v>
      </c>
      <c r="AU152" s="263" t="s">
        <v>88</v>
      </c>
      <c r="AV152" s="13" t="s">
        <v>88</v>
      </c>
      <c r="AW152" s="13" t="s">
        <v>31</v>
      </c>
      <c r="AX152" s="13" t="s">
        <v>83</v>
      </c>
      <c r="AY152" s="263" t="s">
        <v>162</v>
      </c>
    </row>
    <row r="153" s="2" customFormat="1" ht="24.15" customHeight="1">
      <c r="A153" s="39"/>
      <c r="B153" s="40"/>
      <c r="C153" s="291" t="s">
        <v>224</v>
      </c>
      <c r="D153" s="291" t="s">
        <v>534</v>
      </c>
      <c r="E153" s="292" t="s">
        <v>1965</v>
      </c>
      <c r="F153" s="293" t="s">
        <v>1966</v>
      </c>
      <c r="G153" s="294" t="s">
        <v>208</v>
      </c>
      <c r="H153" s="295">
        <v>4.2000000000000002</v>
      </c>
      <c r="I153" s="296"/>
      <c r="J153" s="297">
        <f>ROUND(I153*H153,2)</f>
        <v>0</v>
      </c>
      <c r="K153" s="298"/>
      <c r="L153" s="299"/>
      <c r="M153" s="300" t="s">
        <v>1</v>
      </c>
      <c r="N153" s="301" t="s">
        <v>42</v>
      </c>
      <c r="O153" s="98"/>
      <c r="P153" s="248">
        <f>O153*H153</f>
        <v>0</v>
      </c>
      <c r="Q153" s="248">
        <v>0.00020000000000000001</v>
      </c>
      <c r="R153" s="248">
        <f>Q153*H153</f>
        <v>0.00084000000000000003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1044</v>
      </c>
      <c r="AT153" s="250" t="s">
        <v>534</v>
      </c>
      <c r="AU153" s="250" t="s">
        <v>88</v>
      </c>
      <c r="AY153" s="18" t="s">
        <v>162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1044</v>
      </c>
      <c r="BM153" s="250" t="s">
        <v>1967</v>
      </c>
    </row>
    <row r="154" s="2" customFormat="1" ht="24.15" customHeight="1">
      <c r="A154" s="39"/>
      <c r="B154" s="40"/>
      <c r="C154" s="238" t="s">
        <v>228</v>
      </c>
      <c r="D154" s="238" t="s">
        <v>164</v>
      </c>
      <c r="E154" s="239" t="s">
        <v>1968</v>
      </c>
      <c r="F154" s="240" t="s">
        <v>1969</v>
      </c>
      <c r="G154" s="241" t="s">
        <v>203</v>
      </c>
      <c r="H154" s="242">
        <v>8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699</v>
      </c>
      <c r="AT154" s="250" t="s">
        <v>164</v>
      </c>
      <c r="AU154" s="250" t="s">
        <v>88</v>
      </c>
      <c r="AY154" s="18" t="s">
        <v>162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699</v>
      </c>
      <c r="BM154" s="250" t="s">
        <v>1970</v>
      </c>
    </row>
    <row r="155" s="2" customFormat="1" ht="16.5" customHeight="1">
      <c r="A155" s="39"/>
      <c r="B155" s="40"/>
      <c r="C155" s="291" t="s">
        <v>232</v>
      </c>
      <c r="D155" s="291" t="s">
        <v>534</v>
      </c>
      <c r="E155" s="292" t="s">
        <v>1971</v>
      </c>
      <c r="F155" s="293" t="s">
        <v>1972</v>
      </c>
      <c r="G155" s="294" t="s">
        <v>203</v>
      </c>
      <c r="H155" s="295">
        <v>8</v>
      </c>
      <c r="I155" s="296"/>
      <c r="J155" s="297">
        <f>ROUND(I155*H155,2)</f>
        <v>0</v>
      </c>
      <c r="K155" s="298"/>
      <c r="L155" s="299"/>
      <c r="M155" s="300" t="s">
        <v>1</v>
      </c>
      <c r="N155" s="301" t="s">
        <v>42</v>
      </c>
      <c r="O155" s="98"/>
      <c r="P155" s="248">
        <f>O155*H155</f>
        <v>0</v>
      </c>
      <c r="Q155" s="248">
        <v>1.0000000000000001E-05</v>
      </c>
      <c r="R155" s="248">
        <f>Q155*H155</f>
        <v>8.0000000000000007E-05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1044</v>
      </c>
      <c r="AT155" s="250" t="s">
        <v>534</v>
      </c>
      <c r="AU155" s="250" t="s">
        <v>88</v>
      </c>
      <c r="AY155" s="18" t="s">
        <v>162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1044</v>
      </c>
      <c r="BM155" s="250" t="s">
        <v>1973</v>
      </c>
    </row>
    <row r="156" s="2" customFormat="1" ht="24.15" customHeight="1">
      <c r="A156" s="39"/>
      <c r="B156" s="40"/>
      <c r="C156" s="238" t="s">
        <v>237</v>
      </c>
      <c r="D156" s="238" t="s">
        <v>164</v>
      </c>
      <c r="E156" s="239" t="s">
        <v>1974</v>
      </c>
      <c r="F156" s="240" t="s">
        <v>1975</v>
      </c>
      <c r="G156" s="241" t="s">
        <v>203</v>
      </c>
      <c r="H156" s="242">
        <v>1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699</v>
      </c>
      <c r="AT156" s="250" t="s">
        <v>164</v>
      </c>
      <c r="AU156" s="250" t="s">
        <v>88</v>
      </c>
      <c r="AY156" s="18" t="s">
        <v>162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699</v>
      </c>
      <c r="BM156" s="250" t="s">
        <v>1976</v>
      </c>
    </row>
    <row r="157" s="2" customFormat="1" ht="33" customHeight="1">
      <c r="A157" s="39"/>
      <c r="B157" s="40"/>
      <c r="C157" s="291" t="s">
        <v>245</v>
      </c>
      <c r="D157" s="291" t="s">
        <v>534</v>
      </c>
      <c r="E157" s="292" t="s">
        <v>1977</v>
      </c>
      <c r="F157" s="293" t="s">
        <v>1978</v>
      </c>
      <c r="G157" s="294" t="s">
        <v>203</v>
      </c>
      <c r="H157" s="295">
        <v>1</v>
      </c>
      <c r="I157" s="296"/>
      <c r="J157" s="297">
        <f>ROUND(I157*H157,2)</f>
        <v>0</v>
      </c>
      <c r="K157" s="298"/>
      <c r="L157" s="299"/>
      <c r="M157" s="300" t="s">
        <v>1</v>
      </c>
      <c r="N157" s="301" t="s">
        <v>42</v>
      </c>
      <c r="O157" s="98"/>
      <c r="P157" s="248">
        <f>O157*H157</f>
        <v>0</v>
      </c>
      <c r="Q157" s="248">
        <v>0.0070000000000000001</v>
      </c>
      <c r="R157" s="248">
        <f>Q157*H157</f>
        <v>0.0070000000000000001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1044</v>
      </c>
      <c r="AT157" s="250" t="s">
        <v>534</v>
      </c>
      <c r="AU157" s="250" t="s">
        <v>88</v>
      </c>
      <c r="AY157" s="18" t="s">
        <v>162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1044</v>
      </c>
      <c r="BM157" s="250" t="s">
        <v>1979</v>
      </c>
    </row>
    <row r="158" s="2" customFormat="1" ht="16.5" customHeight="1">
      <c r="A158" s="39"/>
      <c r="B158" s="40"/>
      <c r="C158" s="291" t="s">
        <v>249</v>
      </c>
      <c r="D158" s="291" t="s">
        <v>534</v>
      </c>
      <c r="E158" s="292" t="s">
        <v>1980</v>
      </c>
      <c r="F158" s="293" t="s">
        <v>1981</v>
      </c>
      <c r="G158" s="294" t="s">
        <v>203</v>
      </c>
      <c r="H158" s="295">
        <v>1</v>
      </c>
      <c r="I158" s="296"/>
      <c r="J158" s="297">
        <f>ROUND(I158*H158,2)</f>
        <v>0</v>
      </c>
      <c r="K158" s="298"/>
      <c r="L158" s="299"/>
      <c r="M158" s="300" t="s">
        <v>1</v>
      </c>
      <c r="N158" s="301" t="s">
        <v>42</v>
      </c>
      <c r="O158" s="98"/>
      <c r="P158" s="248">
        <f>O158*H158</f>
        <v>0</v>
      </c>
      <c r="Q158" s="248">
        <v>0.00029999999999999997</v>
      </c>
      <c r="R158" s="248">
        <f>Q158*H158</f>
        <v>0.00029999999999999997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1044</v>
      </c>
      <c r="AT158" s="250" t="s">
        <v>534</v>
      </c>
      <c r="AU158" s="250" t="s">
        <v>88</v>
      </c>
      <c r="AY158" s="18" t="s">
        <v>162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1044</v>
      </c>
      <c r="BM158" s="250" t="s">
        <v>1982</v>
      </c>
    </row>
    <row r="159" s="2" customFormat="1" ht="24.15" customHeight="1">
      <c r="A159" s="39"/>
      <c r="B159" s="40"/>
      <c r="C159" s="238" t="s">
        <v>262</v>
      </c>
      <c r="D159" s="238" t="s">
        <v>164</v>
      </c>
      <c r="E159" s="239" t="s">
        <v>1983</v>
      </c>
      <c r="F159" s="240" t="s">
        <v>1984</v>
      </c>
      <c r="G159" s="241" t="s">
        <v>203</v>
      </c>
      <c r="H159" s="242">
        <v>1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0</v>
      </c>
      <c r="R159" s="248">
        <f>Q159*H159</f>
        <v>0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699</v>
      </c>
      <c r="AT159" s="250" t="s">
        <v>164</v>
      </c>
      <c r="AU159" s="250" t="s">
        <v>88</v>
      </c>
      <c r="AY159" s="18" t="s">
        <v>162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699</v>
      </c>
      <c r="BM159" s="250" t="s">
        <v>1985</v>
      </c>
    </row>
    <row r="160" s="2" customFormat="1" ht="37.8" customHeight="1">
      <c r="A160" s="39"/>
      <c r="B160" s="40"/>
      <c r="C160" s="291" t="s">
        <v>269</v>
      </c>
      <c r="D160" s="291" t="s">
        <v>534</v>
      </c>
      <c r="E160" s="292" t="s">
        <v>1986</v>
      </c>
      <c r="F160" s="293" t="s">
        <v>1987</v>
      </c>
      <c r="G160" s="294" t="s">
        <v>203</v>
      </c>
      <c r="H160" s="295">
        <v>1</v>
      </c>
      <c r="I160" s="296"/>
      <c r="J160" s="297">
        <f>ROUND(I160*H160,2)</f>
        <v>0</v>
      </c>
      <c r="K160" s="298"/>
      <c r="L160" s="299"/>
      <c r="M160" s="300" t="s">
        <v>1</v>
      </c>
      <c r="N160" s="301" t="s">
        <v>42</v>
      </c>
      <c r="O160" s="98"/>
      <c r="P160" s="248">
        <f>O160*H160</f>
        <v>0</v>
      </c>
      <c r="Q160" s="248">
        <v>0.029999999999999999</v>
      </c>
      <c r="R160" s="248">
        <f>Q160*H160</f>
        <v>0.029999999999999999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1044</v>
      </c>
      <c r="AT160" s="250" t="s">
        <v>534</v>
      </c>
      <c r="AU160" s="250" t="s">
        <v>88</v>
      </c>
      <c r="AY160" s="18" t="s">
        <v>162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1044</v>
      </c>
      <c r="BM160" s="250" t="s">
        <v>1988</v>
      </c>
    </row>
    <row r="161" s="2" customFormat="1" ht="24.15" customHeight="1">
      <c r="A161" s="39"/>
      <c r="B161" s="40"/>
      <c r="C161" s="238" t="s">
        <v>274</v>
      </c>
      <c r="D161" s="238" t="s">
        <v>164</v>
      </c>
      <c r="E161" s="239" t="s">
        <v>1767</v>
      </c>
      <c r="F161" s="240" t="s">
        <v>1768</v>
      </c>
      <c r="G161" s="241" t="s">
        <v>208</v>
      </c>
      <c r="H161" s="242">
        <v>5</v>
      </c>
      <c r="I161" s="243"/>
      <c r="J161" s="244">
        <f>ROUND(I161*H161,2)</f>
        <v>0</v>
      </c>
      <c r="K161" s="245"/>
      <c r="L161" s="45"/>
      <c r="M161" s="246" t="s">
        <v>1</v>
      </c>
      <c r="N161" s="247" t="s">
        <v>42</v>
      </c>
      <c r="O161" s="98"/>
      <c r="P161" s="248">
        <f>O161*H161</f>
        <v>0</v>
      </c>
      <c r="Q161" s="248">
        <v>0</v>
      </c>
      <c r="R161" s="248">
        <f>Q161*H161</f>
        <v>0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699</v>
      </c>
      <c r="AT161" s="250" t="s">
        <v>164</v>
      </c>
      <c r="AU161" s="250" t="s">
        <v>88</v>
      </c>
      <c r="AY161" s="18" t="s">
        <v>162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699</v>
      </c>
      <c r="BM161" s="250" t="s">
        <v>1989</v>
      </c>
    </row>
    <row r="162" s="2" customFormat="1" ht="16.5" customHeight="1">
      <c r="A162" s="39"/>
      <c r="B162" s="40"/>
      <c r="C162" s="291" t="s">
        <v>7</v>
      </c>
      <c r="D162" s="291" t="s">
        <v>534</v>
      </c>
      <c r="E162" s="292" t="s">
        <v>1719</v>
      </c>
      <c r="F162" s="293" t="s">
        <v>1720</v>
      </c>
      <c r="G162" s="294" t="s">
        <v>1721</v>
      </c>
      <c r="H162" s="295">
        <v>3.25</v>
      </c>
      <c r="I162" s="296"/>
      <c r="J162" s="297">
        <f>ROUND(I162*H162,2)</f>
        <v>0</v>
      </c>
      <c r="K162" s="298"/>
      <c r="L162" s="299"/>
      <c r="M162" s="300" t="s">
        <v>1</v>
      </c>
      <c r="N162" s="301" t="s">
        <v>42</v>
      </c>
      <c r="O162" s="98"/>
      <c r="P162" s="248">
        <f>O162*H162</f>
        <v>0</v>
      </c>
      <c r="Q162" s="248">
        <v>0.001</v>
      </c>
      <c r="R162" s="248">
        <f>Q162*H162</f>
        <v>0.0032500000000000003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1044</v>
      </c>
      <c r="AT162" s="250" t="s">
        <v>534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1044</v>
      </c>
      <c r="BM162" s="250" t="s">
        <v>1990</v>
      </c>
    </row>
    <row r="163" s="13" customFormat="1">
      <c r="A163" s="13"/>
      <c r="B163" s="252"/>
      <c r="C163" s="253"/>
      <c r="D163" s="254" t="s">
        <v>170</v>
      </c>
      <c r="E163" s="255" t="s">
        <v>1</v>
      </c>
      <c r="F163" s="256" t="s">
        <v>1991</v>
      </c>
      <c r="G163" s="253"/>
      <c r="H163" s="257">
        <v>3.25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170</v>
      </c>
      <c r="AU163" s="263" t="s">
        <v>88</v>
      </c>
      <c r="AV163" s="13" t="s">
        <v>88</v>
      </c>
      <c r="AW163" s="13" t="s">
        <v>31</v>
      </c>
      <c r="AX163" s="13" t="s">
        <v>83</v>
      </c>
      <c r="AY163" s="263" t="s">
        <v>162</v>
      </c>
    </row>
    <row r="164" s="2" customFormat="1" ht="16.5" customHeight="1">
      <c r="A164" s="39"/>
      <c r="B164" s="40"/>
      <c r="C164" s="238" t="s">
        <v>284</v>
      </c>
      <c r="D164" s="238" t="s">
        <v>164</v>
      </c>
      <c r="E164" s="239" t="s">
        <v>1992</v>
      </c>
      <c r="F164" s="240" t="s">
        <v>1993</v>
      </c>
      <c r="G164" s="241" t="s">
        <v>208</v>
      </c>
      <c r="H164" s="242">
        <v>2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699</v>
      </c>
      <c r="AT164" s="250" t="s">
        <v>164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699</v>
      </c>
      <c r="BM164" s="250" t="s">
        <v>1994</v>
      </c>
    </row>
    <row r="165" s="2" customFormat="1" ht="16.5" customHeight="1">
      <c r="A165" s="39"/>
      <c r="B165" s="40"/>
      <c r="C165" s="291" t="s">
        <v>292</v>
      </c>
      <c r="D165" s="291" t="s">
        <v>534</v>
      </c>
      <c r="E165" s="292" t="s">
        <v>1995</v>
      </c>
      <c r="F165" s="293" t="s">
        <v>1996</v>
      </c>
      <c r="G165" s="294" t="s">
        <v>203</v>
      </c>
      <c r="H165" s="295">
        <v>1</v>
      </c>
      <c r="I165" s="296"/>
      <c r="J165" s="297">
        <f>ROUND(I165*H165,2)</f>
        <v>0</v>
      </c>
      <c r="K165" s="298"/>
      <c r="L165" s="299"/>
      <c r="M165" s="300" t="s">
        <v>1</v>
      </c>
      <c r="N165" s="301" t="s">
        <v>42</v>
      </c>
      <c r="O165" s="98"/>
      <c r="P165" s="248">
        <f>O165*H165</f>
        <v>0</v>
      </c>
      <c r="Q165" s="248">
        <v>0.0079299999999999995</v>
      </c>
      <c r="R165" s="248">
        <f>Q165*H165</f>
        <v>0.0079299999999999995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1044</v>
      </c>
      <c r="AT165" s="250" t="s">
        <v>534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1044</v>
      </c>
      <c r="BM165" s="250" t="s">
        <v>1997</v>
      </c>
    </row>
    <row r="166" s="2" customFormat="1" ht="24.15" customHeight="1">
      <c r="A166" s="39"/>
      <c r="B166" s="40"/>
      <c r="C166" s="238" t="s">
        <v>297</v>
      </c>
      <c r="D166" s="238" t="s">
        <v>164</v>
      </c>
      <c r="E166" s="239" t="s">
        <v>1998</v>
      </c>
      <c r="F166" s="240" t="s">
        <v>1999</v>
      </c>
      <c r="G166" s="241" t="s">
        <v>208</v>
      </c>
      <c r="H166" s="242">
        <v>37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</v>
      </c>
      <c r="R166" s="248">
        <f>Q166*H166</f>
        <v>0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699</v>
      </c>
      <c r="AT166" s="250" t="s">
        <v>164</v>
      </c>
      <c r="AU166" s="250" t="s">
        <v>88</v>
      </c>
      <c r="AY166" s="18" t="s">
        <v>162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699</v>
      </c>
      <c r="BM166" s="250" t="s">
        <v>2000</v>
      </c>
    </row>
    <row r="167" s="13" customFormat="1">
      <c r="A167" s="13"/>
      <c r="B167" s="252"/>
      <c r="C167" s="253"/>
      <c r="D167" s="254" t="s">
        <v>170</v>
      </c>
      <c r="E167" s="255" t="s">
        <v>1</v>
      </c>
      <c r="F167" s="256" t="s">
        <v>2001</v>
      </c>
      <c r="G167" s="253"/>
      <c r="H167" s="257">
        <v>3.6000000000000001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170</v>
      </c>
      <c r="AU167" s="263" t="s">
        <v>88</v>
      </c>
      <c r="AV167" s="13" t="s">
        <v>88</v>
      </c>
      <c r="AW167" s="13" t="s">
        <v>31</v>
      </c>
      <c r="AX167" s="13" t="s">
        <v>76</v>
      </c>
      <c r="AY167" s="263" t="s">
        <v>162</v>
      </c>
    </row>
    <row r="168" s="13" customFormat="1">
      <c r="A168" s="13"/>
      <c r="B168" s="252"/>
      <c r="C168" s="253"/>
      <c r="D168" s="254" t="s">
        <v>170</v>
      </c>
      <c r="E168" s="255" t="s">
        <v>1</v>
      </c>
      <c r="F168" s="256" t="s">
        <v>2002</v>
      </c>
      <c r="G168" s="253"/>
      <c r="H168" s="257">
        <v>30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170</v>
      </c>
      <c r="AU168" s="263" t="s">
        <v>88</v>
      </c>
      <c r="AV168" s="13" t="s">
        <v>88</v>
      </c>
      <c r="AW168" s="13" t="s">
        <v>31</v>
      </c>
      <c r="AX168" s="13" t="s">
        <v>76</v>
      </c>
      <c r="AY168" s="263" t="s">
        <v>162</v>
      </c>
    </row>
    <row r="169" s="13" customFormat="1">
      <c r="A169" s="13"/>
      <c r="B169" s="252"/>
      <c r="C169" s="253"/>
      <c r="D169" s="254" t="s">
        <v>170</v>
      </c>
      <c r="E169" s="255" t="s">
        <v>1</v>
      </c>
      <c r="F169" s="256" t="s">
        <v>2003</v>
      </c>
      <c r="G169" s="253"/>
      <c r="H169" s="257">
        <v>1.3999999999999999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170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162</v>
      </c>
    </row>
    <row r="170" s="13" customFormat="1">
      <c r="A170" s="13"/>
      <c r="B170" s="252"/>
      <c r="C170" s="253"/>
      <c r="D170" s="254" t="s">
        <v>170</v>
      </c>
      <c r="E170" s="255" t="s">
        <v>1</v>
      </c>
      <c r="F170" s="256" t="s">
        <v>2004</v>
      </c>
      <c r="G170" s="253"/>
      <c r="H170" s="257">
        <v>2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170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162</v>
      </c>
    </row>
    <row r="171" s="14" customFormat="1">
      <c r="A171" s="14"/>
      <c r="B171" s="264"/>
      <c r="C171" s="265"/>
      <c r="D171" s="254" t="s">
        <v>170</v>
      </c>
      <c r="E171" s="266" t="s">
        <v>1</v>
      </c>
      <c r="F171" s="267" t="s">
        <v>173</v>
      </c>
      <c r="G171" s="265"/>
      <c r="H171" s="268">
        <v>37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4" t="s">
        <v>170</v>
      </c>
      <c r="AU171" s="274" t="s">
        <v>88</v>
      </c>
      <c r="AV171" s="14" t="s">
        <v>168</v>
      </c>
      <c r="AW171" s="14" t="s">
        <v>31</v>
      </c>
      <c r="AX171" s="14" t="s">
        <v>83</v>
      </c>
      <c r="AY171" s="274" t="s">
        <v>162</v>
      </c>
    </row>
    <row r="172" s="2" customFormat="1" ht="16.5" customHeight="1">
      <c r="A172" s="39"/>
      <c r="B172" s="40"/>
      <c r="C172" s="291" t="s">
        <v>301</v>
      </c>
      <c r="D172" s="291" t="s">
        <v>534</v>
      </c>
      <c r="E172" s="292" t="s">
        <v>2005</v>
      </c>
      <c r="F172" s="293" t="s">
        <v>2006</v>
      </c>
      <c r="G172" s="294" t="s">
        <v>208</v>
      </c>
      <c r="H172" s="295">
        <v>38.850000000000001</v>
      </c>
      <c r="I172" s="296"/>
      <c r="J172" s="297">
        <f>ROUND(I172*H172,2)</f>
        <v>0</v>
      </c>
      <c r="K172" s="298"/>
      <c r="L172" s="299"/>
      <c r="M172" s="300" t="s">
        <v>1</v>
      </c>
      <c r="N172" s="301" t="s">
        <v>42</v>
      </c>
      <c r="O172" s="98"/>
      <c r="P172" s="248">
        <f>O172*H172</f>
        <v>0</v>
      </c>
      <c r="Q172" s="248">
        <v>0.00096000000000000002</v>
      </c>
      <c r="R172" s="248">
        <f>Q172*H172</f>
        <v>0.037296000000000003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1044</v>
      </c>
      <c r="AT172" s="250" t="s">
        <v>534</v>
      </c>
      <c r="AU172" s="250" t="s">
        <v>88</v>
      </c>
      <c r="AY172" s="18" t="s">
        <v>162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1044</v>
      </c>
      <c r="BM172" s="250" t="s">
        <v>2007</v>
      </c>
    </row>
    <row r="173" s="2" customFormat="1" ht="16.5" customHeight="1">
      <c r="A173" s="39"/>
      <c r="B173" s="40"/>
      <c r="C173" s="238" t="s">
        <v>308</v>
      </c>
      <c r="D173" s="238" t="s">
        <v>164</v>
      </c>
      <c r="E173" s="239" t="s">
        <v>1592</v>
      </c>
      <c r="F173" s="240" t="s">
        <v>1593</v>
      </c>
      <c r="G173" s="241" t="s">
        <v>1594</v>
      </c>
      <c r="H173" s="312"/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1044</v>
      </c>
      <c r="AT173" s="250" t="s">
        <v>164</v>
      </c>
      <c r="AU173" s="250" t="s">
        <v>88</v>
      </c>
      <c r="AY173" s="18" t="s">
        <v>162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1044</v>
      </c>
      <c r="BM173" s="250" t="s">
        <v>2008</v>
      </c>
    </row>
    <row r="174" s="2" customFormat="1" ht="16.5" customHeight="1">
      <c r="A174" s="39"/>
      <c r="B174" s="40"/>
      <c r="C174" s="238" t="s">
        <v>312</v>
      </c>
      <c r="D174" s="238" t="s">
        <v>164</v>
      </c>
      <c r="E174" s="239" t="s">
        <v>1596</v>
      </c>
      <c r="F174" s="240" t="s">
        <v>1597</v>
      </c>
      <c r="G174" s="241" t="s">
        <v>1594</v>
      </c>
      <c r="H174" s="312"/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699</v>
      </c>
      <c r="AT174" s="250" t="s">
        <v>164</v>
      </c>
      <c r="AU174" s="250" t="s">
        <v>88</v>
      </c>
      <c r="AY174" s="18" t="s">
        <v>162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699</v>
      </c>
      <c r="BM174" s="250" t="s">
        <v>2009</v>
      </c>
    </row>
    <row r="175" s="12" customFormat="1" ht="22.8" customHeight="1">
      <c r="A175" s="12"/>
      <c r="B175" s="222"/>
      <c r="C175" s="223"/>
      <c r="D175" s="224" t="s">
        <v>75</v>
      </c>
      <c r="E175" s="236" t="s">
        <v>2010</v>
      </c>
      <c r="F175" s="236" t="s">
        <v>2011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SUM(P176:P200)</f>
        <v>0</v>
      </c>
      <c r="Q175" s="230"/>
      <c r="R175" s="231">
        <f>SUM(R176:R200)</f>
        <v>1.3442850000000002</v>
      </c>
      <c r="S175" s="230"/>
      <c r="T175" s="232">
        <f>SUM(T176:T200)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177</v>
      </c>
      <c r="AT175" s="234" t="s">
        <v>75</v>
      </c>
      <c r="AU175" s="234" t="s">
        <v>83</v>
      </c>
      <c r="AY175" s="233" t="s">
        <v>162</v>
      </c>
      <c r="BK175" s="235">
        <f>SUM(BK176:BK200)</f>
        <v>0</v>
      </c>
    </row>
    <row r="176" s="2" customFormat="1" ht="24.15" customHeight="1">
      <c r="A176" s="39"/>
      <c r="B176" s="40"/>
      <c r="C176" s="238" t="s">
        <v>465</v>
      </c>
      <c r="D176" s="238" t="s">
        <v>164</v>
      </c>
      <c r="E176" s="239" t="s">
        <v>2012</v>
      </c>
      <c r="F176" s="240" t="s">
        <v>2013</v>
      </c>
      <c r="G176" s="241" t="s">
        <v>208</v>
      </c>
      <c r="H176" s="242">
        <v>20</v>
      </c>
      <c r="I176" s="243"/>
      <c r="J176" s="244">
        <f>ROUND(I176*H176,2)</f>
        <v>0</v>
      </c>
      <c r="K176" s="245"/>
      <c r="L176" s="45"/>
      <c r="M176" s="246" t="s">
        <v>1</v>
      </c>
      <c r="N176" s="247" t="s">
        <v>42</v>
      </c>
      <c r="O176" s="98"/>
      <c r="P176" s="248">
        <f>O176*H176</f>
        <v>0</v>
      </c>
      <c r="Q176" s="248">
        <v>0</v>
      </c>
      <c r="R176" s="248">
        <f>Q176*H176</f>
        <v>0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699</v>
      </c>
      <c r="AT176" s="250" t="s">
        <v>164</v>
      </c>
      <c r="AU176" s="250" t="s">
        <v>88</v>
      </c>
      <c r="AY176" s="18" t="s">
        <v>162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699</v>
      </c>
      <c r="BM176" s="250" t="s">
        <v>2014</v>
      </c>
    </row>
    <row r="177" s="16" customFormat="1">
      <c r="A177" s="16"/>
      <c r="B177" s="302"/>
      <c r="C177" s="303"/>
      <c r="D177" s="254" t="s">
        <v>170</v>
      </c>
      <c r="E177" s="304" t="s">
        <v>1</v>
      </c>
      <c r="F177" s="305" t="s">
        <v>2015</v>
      </c>
      <c r="G177" s="303"/>
      <c r="H177" s="304" t="s">
        <v>1</v>
      </c>
      <c r="I177" s="306"/>
      <c r="J177" s="303"/>
      <c r="K177" s="303"/>
      <c r="L177" s="307"/>
      <c r="M177" s="308"/>
      <c r="N177" s="309"/>
      <c r="O177" s="309"/>
      <c r="P177" s="309"/>
      <c r="Q177" s="309"/>
      <c r="R177" s="309"/>
      <c r="S177" s="309"/>
      <c r="T177" s="310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311" t="s">
        <v>170</v>
      </c>
      <c r="AU177" s="311" t="s">
        <v>88</v>
      </c>
      <c r="AV177" s="16" t="s">
        <v>83</v>
      </c>
      <c r="AW177" s="16" t="s">
        <v>31</v>
      </c>
      <c r="AX177" s="16" t="s">
        <v>76</v>
      </c>
      <c r="AY177" s="311" t="s">
        <v>162</v>
      </c>
    </row>
    <row r="178" s="13" customFormat="1">
      <c r="A178" s="13"/>
      <c r="B178" s="252"/>
      <c r="C178" s="253"/>
      <c r="D178" s="254" t="s">
        <v>170</v>
      </c>
      <c r="E178" s="255" t="s">
        <v>1</v>
      </c>
      <c r="F178" s="256" t="s">
        <v>2016</v>
      </c>
      <c r="G178" s="253"/>
      <c r="H178" s="257">
        <v>30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170</v>
      </c>
      <c r="AU178" s="263" t="s">
        <v>88</v>
      </c>
      <c r="AV178" s="13" t="s">
        <v>88</v>
      </c>
      <c r="AW178" s="13" t="s">
        <v>31</v>
      </c>
      <c r="AX178" s="13" t="s">
        <v>76</v>
      </c>
      <c r="AY178" s="263" t="s">
        <v>162</v>
      </c>
    </row>
    <row r="179" s="13" customFormat="1">
      <c r="A179" s="13"/>
      <c r="B179" s="252"/>
      <c r="C179" s="253"/>
      <c r="D179" s="254" t="s">
        <v>170</v>
      </c>
      <c r="E179" s="255" t="s">
        <v>1</v>
      </c>
      <c r="F179" s="256" t="s">
        <v>2017</v>
      </c>
      <c r="G179" s="253"/>
      <c r="H179" s="257">
        <v>-10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170</v>
      </c>
      <c r="AU179" s="263" t="s">
        <v>88</v>
      </c>
      <c r="AV179" s="13" t="s">
        <v>88</v>
      </c>
      <c r="AW179" s="13" t="s">
        <v>31</v>
      </c>
      <c r="AX179" s="13" t="s">
        <v>76</v>
      </c>
      <c r="AY179" s="263" t="s">
        <v>162</v>
      </c>
    </row>
    <row r="180" s="14" customFormat="1">
      <c r="A180" s="14"/>
      <c r="B180" s="264"/>
      <c r="C180" s="265"/>
      <c r="D180" s="254" t="s">
        <v>170</v>
      </c>
      <c r="E180" s="266" t="s">
        <v>1</v>
      </c>
      <c r="F180" s="267" t="s">
        <v>173</v>
      </c>
      <c r="G180" s="265"/>
      <c r="H180" s="268">
        <v>20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4" t="s">
        <v>170</v>
      </c>
      <c r="AU180" s="274" t="s">
        <v>88</v>
      </c>
      <c r="AV180" s="14" t="s">
        <v>168</v>
      </c>
      <c r="AW180" s="14" t="s">
        <v>31</v>
      </c>
      <c r="AX180" s="14" t="s">
        <v>83</v>
      </c>
      <c r="AY180" s="274" t="s">
        <v>162</v>
      </c>
    </row>
    <row r="181" s="2" customFormat="1" ht="33" customHeight="1">
      <c r="A181" s="39"/>
      <c r="B181" s="40"/>
      <c r="C181" s="238" t="s">
        <v>473</v>
      </c>
      <c r="D181" s="238" t="s">
        <v>164</v>
      </c>
      <c r="E181" s="239" t="s">
        <v>2018</v>
      </c>
      <c r="F181" s="240" t="s">
        <v>2019</v>
      </c>
      <c r="G181" s="241" t="s">
        <v>208</v>
      </c>
      <c r="H181" s="242">
        <v>20</v>
      </c>
      <c r="I181" s="243"/>
      <c r="J181" s="244">
        <f>ROUND(I181*H181,2)</f>
        <v>0</v>
      </c>
      <c r="K181" s="245"/>
      <c r="L181" s="45"/>
      <c r="M181" s="246" t="s">
        <v>1</v>
      </c>
      <c r="N181" s="247" t="s">
        <v>42</v>
      </c>
      <c r="O181" s="98"/>
      <c r="P181" s="248">
        <f>O181*H181</f>
        <v>0</v>
      </c>
      <c r="Q181" s="248">
        <v>0</v>
      </c>
      <c r="R181" s="248">
        <f>Q181*H181</f>
        <v>0</v>
      </c>
      <c r="S181" s="248">
        <v>0</v>
      </c>
      <c r="T181" s="24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0" t="s">
        <v>699</v>
      </c>
      <c r="AT181" s="250" t="s">
        <v>164</v>
      </c>
      <c r="AU181" s="250" t="s">
        <v>88</v>
      </c>
      <c r="AY181" s="18" t="s">
        <v>162</v>
      </c>
      <c r="BE181" s="251">
        <f>IF(N181="základná",J181,0)</f>
        <v>0</v>
      </c>
      <c r="BF181" s="251">
        <f>IF(N181="znížená",J181,0)</f>
        <v>0</v>
      </c>
      <c r="BG181" s="251">
        <f>IF(N181="zákl. prenesená",J181,0)</f>
        <v>0</v>
      </c>
      <c r="BH181" s="251">
        <f>IF(N181="zníž. prenesená",J181,0)</f>
        <v>0</v>
      </c>
      <c r="BI181" s="251">
        <f>IF(N181="nulová",J181,0)</f>
        <v>0</v>
      </c>
      <c r="BJ181" s="18" t="s">
        <v>88</v>
      </c>
      <c r="BK181" s="251">
        <f>ROUND(I181*H181,2)</f>
        <v>0</v>
      </c>
      <c r="BL181" s="18" t="s">
        <v>699</v>
      </c>
      <c r="BM181" s="250" t="s">
        <v>2020</v>
      </c>
    </row>
    <row r="182" s="2" customFormat="1" ht="16.5" customHeight="1">
      <c r="A182" s="39"/>
      <c r="B182" s="40"/>
      <c r="C182" s="291" t="s">
        <v>479</v>
      </c>
      <c r="D182" s="291" t="s">
        <v>534</v>
      </c>
      <c r="E182" s="292" t="s">
        <v>2021</v>
      </c>
      <c r="F182" s="293" t="s">
        <v>2022</v>
      </c>
      <c r="G182" s="294" t="s">
        <v>183</v>
      </c>
      <c r="H182" s="295">
        <v>1.3300000000000001</v>
      </c>
      <c r="I182" s="296"/>
      <c r="J182" s="297">
        <f>ROUND(I182*H182,2)</f>
        <v>0</v>
      </c>
      <c r="K182" s="298"/>
      <c r="L182" s="299"/>
      <c r="M182" s="300" t="s">
        <v>1</v>
      </c>
      <c r="N182" s="301" t="s">
        <v>42</v>
      </c>
      <c r="O182" s="98"/>
      <c r="P182" s="248">
        <f>O182*H182</f>
        <v>0</v>
      </c>
      <c r="Q182" s="248">
        <v>1</v>
      </c>
      <c r="R182" s="248">
        <f>Q182*H182</f>
        <v>1.3300000000000001</v>
      </c>
      <c r="S182" s="248">
        <v>0</v>
      </c>
      <c r="T182" s="24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1044</v>
      </c>
      <c r="AT182" s="250" t="s">
        <v>534</v>
      </c>
      <c r="AU182" s="250" t="s">
        <v>88</v>
      </c>
      <c r="AY182" s="18" t="s">
        <v>162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1044</v>
      </c>
      <c r="BM182" s="250" t="s">
        <v>2023</v>
      </c>
    </row>
    <row r="183" s="13" customFormat="1">
      <c r="A183" s="13"/>
      <c r="B183" s="252"/>
      <c r="C183" s="253"/>
      <c r="D183" s="254" t="s">
        <v>170</v>
      </c>
      <c r="E183" s="255" t="s">
        <v>1</v>
      </c>
      <c r="F183" s="256" t="s">
        <v>2024</v>
      </c>
      <c r="G183" s="253"/>
      <c r="H183" s="257">
        <v>1.323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170</v>
      </c>
      <c r="AU183" s="263" t="s">
        <v>88</v>
      </c>
      <c r="AV183" s="13" t="s">
        <v>88</v>
      </c>
      <c r="AW183" s="13" t="s">
        <v>31</v>
      </c>
      <c r="AX183" s="13" t="s">
        <v>76</v>
      </c>
      <c r="AY183" s="263" t="s">
        <v>162</v>
      </c>
    </row>
    <row r="184" s="13" customFormat="1">
      <c r="A184" s="13"/>
      <c r="B184" s="252"/>
      <c r="C184" s="253"/>
      <c r="D184" s="254" t="s">
        <v>170</v>
      </c>
      <c r="E184" s="255" t="s">
        <v>1</v>
      </c>
      <c r="F184" s="256" t="s">
        <v>523</v>
      </c>
      <c r="G184" s="253"/>
      <c r="H184" s="257">
        <v>0.0070000000000000001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170</v>
      </c>
      <c r="AU184" s="263" t="s">
        <v>88</v>
      </c>
      <c r="AV184" s="13" t="s">
        <v>88</v>
      </c>
      <c r="AW184" s="13" t="s">
        <v>31</v>
      </c>
      <c r="AX184" s="13" t="s">
        <v>76</v>
      </c>
      <c r="AY184" s="263" t="s">
        <v>162</v>
      </c>
    </row>
    <row r="185" s="14" customFormat="1">
      <c r="A185" s="14"/>
      <c r="B185" s="264"/>
      <c r="C185" s="265"/>
      <c r="D185" s="254" t="s">
        <v>170</v>
      </c>
      <c r="E185" s="266" t="s">
        <v>1</v>
      </c>
      <c r="F185" s="267" t="s">
        <v>1189</v>
      </c>
      <c r="G185" s="265"/>
      <c r="H185" s="268">
        <v>1.3299999999999999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4" t="s">
        <v>170</v>
      </c>
      <c r="AU185" s="274" t="s">
        <v>88</v>
      </c>
      <c r="AV185" s="14" t="s">
        <v>168</v>
      </c>
      <c r="AW185" s="14" t="s">
        <v>31</v>
      </c>
      <c r="AX185" s="14" t="s">
        <v>83</v>
      </c>
      <c r="AY185" s="274" t="s">
        <v>162</v>
      </c>
    </row>
    <row r="186" s="2" customFormat="1" ht="24.15" customHeight="1">
      <c r="A186" s="39"/>
      <c r="B186" s="40"/>
      <c r="C186" s="238" t="s">
        <v>484</v>
      </c>
      <c r="D186" s="238" t="s">
        <v>164</v>
      </c>
      <c r="E186" s="239" t="s">
        <v>2025</v>
      </c>
      <c r="F186" s="240" t="s">
        <v>2026</v>
      </c>
      <c r="G186" s="241" t="s">
        <v>208</v>
      </c>
      <c r="H186" s="242">
        <v>20</v>
      </c>
      <c r="I186" s="243"/>
      <c r="J186" s="244">
        <f>ROUND(I186*H186,2)</f>
        <v>0</v>
      </c>
      <c r="K186" s="245"/>
      <c r="L186" s="45"/>
      <c r="M186" s="246" t="s">
        <v>1</v>
      </c>
      <c r="N186" s="247" t="s">
        <v>42</v>
      </c>
      <c r="O186" s="98"/>
      <c r="P186" s="248">
        <f>O186*H186</f>
        <v>0</v>
      </c>
      <c r="Q186" s="248">
        <v>0</v>
      </c>
      <c r="R186" s="248">
        <f>Q186*H186</f>
        <v>0</v>
      </c>
      <c r="S186" s="248">
        <v>0</v>
      </c>
      <c r="T186" s="24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0" t="s">
        <v>699</v>
      </c>
      <c r="AT186" s="250" t="s">
        <v>164</v>
      </c>
      <c r="AU186" s="250" t="s">
        <v>88</v>
      </c>
      <c r="AY186" s="18" t="s">
        <v>162</v>
      </c>
      <c r="BE186" s="251">
        <f>IF(N186="základná",J186,0)</f>
        <v>0</v>
      </c>
      <c r="BF186" s="251">
        <f>IF(N186="znížená",J186,0)</f>
        <v>0</v>
      </c>
      <c r="BG186" s="251">
        <f>IF(N186="zákl. prenesená",J186,0)</f>
        <v>0</v>
      </c>
      <c r="BH186" s="251">
        <f>IF(N186="zníž. prenesená",J186,0)</f>
        <v>0</v>
      </c>
      <c r="BI186" s="251">
        <f>IF(N186="nulová",J186,0)</f>
        <v>0</v>
      </c>
      <c r="BJ186" s="18" t="s">
        <v>88</v>
      </c>
      <c r="BK186" s="251">
        <f>ROUND(I186*H186,2)</f>
        <v>0</v>
      </c>
      <c r="BL186" s="18" t="s">
        <v>699</v>
      </c>
      <c r="BM186" s="250" t="s">
        <v>2027</v>
      </c>
    </row>
    <row r="187" s="2" customFormat="1" ht="24.15" customHeight="1">
      <c r="A187" s="39"/>
      <c r="B187" s="40"/>
      <c r="C187" s="291" t="s">
        <v>490</v>
      </c>
      <c r="D187" s="291" t="s">
        <v>534</v>
      </c>
      <c r="E187" s="292" t="s">
        <v>2028</v>
      </c>
      <c r="F187" s="293" t="s">
        <v>2029</v>
      </c>
      <c r="G187" s="294" t="s">
        <v>208</v>
      </c>
      <c r="H187" s="295">
        <v>20</v>
      </c>
      <c r="I187" s="296"/>
      <c r="J187" s="297">
        <f>ROUND(I187*H187,2)</f>
        <v>0</v>
      </c>
      <c r="K187" s="298"/>
      <c r="L187" s="299"/>
      <c r="M187" s="300" t="s">
        <v>1</v>
      </c>
      <c r="N187" s="301" t="s">
        <v>42</v>
      </c>
      <c r="O187" s="98"/>
      <c r="P187" s="248">
        <f>O187*H187</f>
        <v>0</v>
      </c>
      <c r="Q187" s="248">
        <v>0.00021000000000000001</v>
      </c>
      <c r="R187" s="248">
        <f>Q187*H187</f>
        <v>0.0042000000000000006</v>
      </c>
      <c r="S187" s="248">
        <v>0</v>
      </c>
      <c r="T187" s="24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0" t="s">
        <v>1044</v>
      </c>
      <c r="AT187" s="250" t="s">
        <v>534</v>
      </c>
      <c r="AU187" s="250" t="s">
        <v>88</v>
      </c>
      <c r="AY187" s="18" t="s">
        <v>162</v>
      </c>
      <c r="BE187" s="251">
        <f>IF(N187="základná",J187,0)</f>
        <v>0</v>
      </c>
      <c r="BF187" s="251">
        <f>IF(N187="znížená",J187,0)</f>
        <v>0</v>
      </c>
      <c r="BG187" s="251">
        <f>IF(N187="zákl. prenesená",J187,0)</f>
        <v>0</v>
      </c>
      <c r="BH187" s="251">
        <f>IF(N187="zníž. prenesená",J187,0)</f>
        <v>0</v>
      </c>
      <c r="BI187" s="251">
        <f>IF(N187="nulová",J187,0)</f>
        <v>0</v>
      </c>
      <c r="BJ187" s="18" t="s">
        <v>88</v>
      </c>
      <c r="BK187" s="251">
        <f>ROUND(I187*H187,2)</f>
        <v>0</v>
      </c>
      <c r="BL187" s="18" t="s">
        <v>1044</v>
      </c>
      <c r="BM187" s="250" t="s">
        <v>2030</v>
      </c>
    </row>
    <row r="188" s="2" customFormat="1" ht="33" customHeight="1">
      <c r="A188" s="39"/>
      <c r="B188" s="40"/>
      <c r="C188" s="238" t="s">
        <v>497</v>
      </c>
      <c r="D188" s="238" t="s">
        <v>164</v>
      </c>
      <c r="E188" s="239" t="s">
        <v>2031</v>
      </c>
      <c r="F188" s="240" t="s">
        <v>2032</v>
      </c>
      <c r="G188" s="241" t="s">
        <v>208</v>
      </c>
      <c r="H188" s="242">
        <v>20</v>
      </c>
      <c r="I188" s="243"/>
      <c r="J188" s="244">
        <f>ROUND(I188*H188,2)</f>
        <v>0</v>
      </c>
      <c r="K188" s="245"/>
      <c r="L188" s="45"/>
      <c r="M188" s="246" t="s">
        <v>1</v>
      </c>
      <c r="N188" s="247" t="s">
        <v>42</v>
      </c>
      <c r="O188" s="98"/>
      <c r="P188" s="248">
        <f>O188*H188</f>
        <v>0</v>
      </c>
      <c r="Q188" s="248">
        <v>0</v>
      </c>
      <c r="R188" s="248">
        <f>Q188*H188</f>
        <v>0</v>
      </c>
      <c r="S188" s="248">
        <v>0</v>
      </c>
      <c r="T188" s="24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0" t="s">
        <v>699</v>
      </c>
      <c r="AT188" s="250" t="s">
        <v>164</v>
      </c>
      <c r="AU188" s="250" t="s">
        <v>88</v>
      </c>
      <c r="AY188" s="18" t="s">
        <v>162</v>
      </c>
      <c r="BE188" s="251">
        <f>IF(N188="základná",J188,0)</f>
        <v>0</v>
      </c>
      <c r="BF188" s="251">
        <f>IF(N188="znížená",J188,0)</f>
        <v>0</v>
      </c>
      <c r="BG188" s="251">
        <f>IF(N188="zákl. prenesená",J188,0)</f>
        <v>0</v>
      </c>
      <c r="BH188" s="251">
        <f>IF(N188="zníž. prenesená",J188,0)</f>
        <v>0</v>
      </c>
      <c r="BI188" s="251">
        <f>IF(N188="nulová",J188,0)</f>
        <v>0</v>
      </c>
      <c r="BJ188" s="18" t="s">
        <v>88</v>
      </c>
      <c r="BK188" s="251">
        <f>ROUND(I188*H188,2)</f>
        <v>0</v>
      </c>
      <c r="BL188" s="18" t="s">
        <v>699</v>
      </c>
      <c r="BM188" s="250" t="s">
        <v>2033</v>
      </c>
    </row>
    <row r="189" s="2" customFormat="1" ht="21.75" customHeight="1">
      <c r="A189" s="39"/>
      <c r="B189" s="40"/>
      <c r="C189" s="291" t="s">
        <v>504</v>
      </c>
      <c r="D189" s="291" t="s">
        <v>534</v>
      </c>
      <c r="E189" s="292" t="s">
        <v>2034</v>
      </c>
      <c r="F189" s="293" t="s">
        <v>2035</v>
      </c>
      <c r="G189" s="294" t="s">
        <v>208</v>
      </c>
      <c r="H189" s="295">
        <v>21</v>
      </c>
      <c r="I189" s="296"/>
      <c r="J189" s="297">
        <f>ROUND(I189*H189,2)</f>
        <v>0</v>
      </c>
      <c r="K189" s="298"/>
      <c r="L189" s="299"/>
      <c r="M189" s="300" t="s">
        <v>1</v>
      </c>
      <c r="N189" s="301" t="s">
        <v>42</v>
      </c>
      <c r="O189" s="98"/>
      <c r="P189" s="248">
        <f>O189*H189</f>
        <v>0</v>
      </c>
      <c r="Q189" s="248">
        <v>0.00031</v>
      </c>
      <c r="R189" s="248">
        <f>Q189*H189</f>
        <v>0.0065100000000000002</v>
      </c>
      <c r="S189" s="248">
        <v>0</v>
      </c>
      <c r="T189" s="24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0" t="s">
        <v>1044</v>
      </c>
      <c r="AT189" s="250" t="s">
        <v>534</v>
      </c>
      <c r="AU189" s="250" t="s">
        <v>88</v>
      </c>
      <c r="AY189" s="18" t="s">
        <v>162</v>
      </c>
      <c r="BE189" s="251">
        <f>IF(N189="základná",J189,0)</f>
        <v>0</v>
      </c>
      <c r="BF189" s="251">
        <f>IF(N189="znížená",J189,0)</f>
        <v>0</v>
      </c>
      <c r="BG189" s="251">
        <f>IF(N189="zákl. prenesená",J189,0)</f>
        <v>0</v>
      </c>
      <c r="BH189" s="251">
        <f>IF(N189="zníž. prenesená",J189,0)</f>
        <v>0</v>
      </c>
      <c r="BI189" s="251">
        <f>IF(N189="nulová",J189,0)</f>
        <v>0</v>
      </c>
      <c r="BJ189" s="18" t="s">
        <v>88</v>
      </c>
      <c r="BK189" s="251">
        <f>ROUND(I189*H189,2)</f>
        <v>0</v>
      </c>
      <c r="BL189" s="18" t="s">
        <v>1044</v>
      </c>
      <c r="BM189" s="250" t="s">
        <v>2036</v>
      </c>
    </row>
    <row r="190" s="2" customFormat="1" ht="16.5" customHeight="1">
      <c r="A190" s="39"/>
      <c r="B190" s="40"/>
      <c r="C190" s="291" t="s">
        <v>511</v>
      </c>
      <c r="D190" s="291" t="s">
        <v>534</v>
      </c>
      <c r="E190" s="292" t="s">
        <v>2037</v>
      </c>
      <c r="F190" s="293" t="s">
        <v>2038</v>
      </c>
      <c r="G190" s="294" t="s">
        <v>203</v>
      </c>
      <c r="H190" s="295">
        <v>0.20999999999999999</v>
      </c>
      <c r="I190" s="296"/>
      <c r="J190" s="297">
        <f>ROUND(I190*H190,2)</f>
        <v>0</v>
      </c>
      <c r="K190" s="298"/>
      <c r="L190" s="299"/>
      <c r="M190" s="300" t="s">
        <v>1</v>
      </c>
      <c r="N190" s="301" t="s">
        <v>42</v>
      </c>
      <c r="O190" s="98"/>
      <c r="P190" s="248">
        <f>O190*H190</f>
        <v>0</v>
      </c>
      <c r="Q190" s="248">
        <v>0.001</v>
      </c>
      <c r="R190" s="248">
        <f>Q190*H190</f>
        <v>0.00021000000000000001</v>
      </c>
      <c r="S190" s="248">
        <v>0</v>
      </c>
      <c r="T190" s="24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0" t="s">
        <v>1044</v>
      </c>
      <c r="AT190" s="250" t="s">
        <v>534</v>
      </c>
      <c r="AU190" s="250" t="s">
        <v>88</v>
      </c>
      <c r="AY190" s="18" t="s">
        <v>162</v>
      </c>
      <c r="BE190" s="251">
        <f>IF(N190="základná",J190,0)</f>
        <v>0</v>
      </c>
      <c r="BF190" s="251">
        <f>IF(N190="znížená",J190,0)</f>
        <v>0</v>
      </c>
      <c r="BG190" s="251">
        <f>IF(N190="zákl. prenesená",J190,0)</f>
        <v>0</v>
      </c>
      <c r="BH190" s="251">
        <f>IF(N190="zníž. prenesená",J190,0)</f>
        <v>0</v>
      </c>
      <c r="BI190" s="251">
        <f>IF(N190="nulová",J190,0)</f>
        <v>0</v>
      </c>
      <c r="BJ190" s="18" t="s">
        <v>88</v>
      </c>
      <c r="BK190" s="251">
        <f>ROUND(I190*H190,2)</f>
        <v>0</v>
      </c>
      <c r="BL190" s="18" t="s">
        <v>1044</v>
      </c>
      <c r="BM190" s="250" t="s">
        <v>2039</v>
      </c>
    </row>
    <row r="191" s="13" customFormat="1">
      <c r="A191" s="13"/>
      <c r="B191" s="252"/>
      <c r="C191" s="253"/>
      <c r="D191" s="254" t="s">
        <v>170</v>
      </c>
      <c r="E191" s="255" t="s">
        <v>1</v>
      </c>
      <c r="F191" s="256" t="s">
        <v>2040</v>
      </c>
      <c r="G191" s="253"/>
      <c r="H191" s="257">
        <v>0.20999999999999999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170</v>
      </c>
      <c r="AU191" s="263" t="s">
        <v>88</v>
      </c>
      <c r="AV191" s="13" t="s">
        <v>88</v>
      </c>
      <c r="AW191" s="13" t="s">
        <v>31</v>
      </c>
      <c r="AX191" s="13" t="s">
        <v>76</v>
      </c>
      <c r="AY191" s="263" t="s">
        <v>162</v>
      </c>
    </row>
    <row r="192" s="14" customFormat="1">
      <c r="A192" s="14"/>
      <c r="B192" s="264"/>
      <c r="C192" s="265"/>
      <c r="D192" s="254" t="s">
        <v>170</v>
      </c>
      <c r="E192" s="266" t="s">
        <v>1</v>
      </c>
      <c r="F192" s="267" t="s">
        <v>173</v>
      </c>
      <c r="G192" s="265"/>
      <c r="H192" s="268">
        <v>0.20999999999999999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4" t="s">
        <v>170</v>
      </c>
      <c r="AU192" s="274" t="s">
        <v>88</v>
      </c>
      <c r="AV192" s="14" t="s">
        <v>168</v>
      </c>
      <c r="AW192" s="14" t="s">
        <v>31</v>
      </c>
      <c r="AX192" s="14" t="s">
        <v>83</v>
      </c>
      <c r="AY192" s="274" t="s">
        <v>162</v>
      </c>
    </row>
    <row r="193" s="2" customFormat="1" ht="24.15" customHeight="1">
      <c r="A193" s="39"/>
      <c r="B193" s="40"/>
      <c r="C193" s="238" t="s">
        <v>515</v>
      </c>
      <c r="D193" s="238" t="s">
        <v>164</v>
      </c>
      <c r="E193" s="239" t="s">
        <v>2041</v>
      </c>
      <c r="F193" s="240" t="s">
        <v>2042</v>
      </c>
      <c r="G193" s="241" t="s">
        <v>208</v>
      </c>
      <c r="H193" s="242">
        <v>10</v>
      </c>
      <c r="I193" s="243"/>
      <c r="J193" s="244">
        <f>ROUND(I193*H193,2)</f>
        <v>0</v>
      </c>
      <c r="K193" s="245"/>
      <c r="L193" s="45"/>
      <c r="M193" s="246" t="s">
        <v>1</v>
      </c>
      <c r="N193" s="247" t="s">
        <v>42</v>
      </c>
      <c r="O193" s="98"/>
      <c r="P193" s="248">
        <f>O193*H193</f>
        <v>0</v>
      </c>
      <c r="Q193" s="248">
        <v>0</v>
      </c>
      <c r="R193" s="248">
        <f>Q193*H193</f>
        <v>0</v>
      </c>
      <c r="S193" s="248">
        <v>0</v>
      </c>
      <c r="T193" s="24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0" t="s">
        <v>699</v>
      </c>
      <c r="AT193" s="250" t="s">
        <v>164</v>
      </c>
      <c r="AU193" s="250" t="s">
        <v>88</v>
      </c>
      <c r="AY193" s="18" t="s">
        <v>162</v>
      </c>
      <c r="BE193" s="251">
        <f>IF(N193="základná",J193,0)</f>
        <v>0</v>
      </c>
      <c r="BF193" s="251">
        <f>IF(N193="znížená",J193,0)</f>
        <v>0</v>
      </c>
      <c r="BG193" s="251">
        <f>IF(N193="zákl. prenesená",J193,0)</f>
        <v>0</v>
      </c>
      <c r="BH193" s="251">
        <f>IF(N193="zníž. prenesená",J193,0)</f>
        <v>0</v>
      </c>
      <c r="BI193" s="251">
        <f>IF(N193="nulová",J193,0)</f>
        <v>0</v>
      </c>
      <c r="BJ193" s="18" t="s">
        <v>88</v>
      </c>
      <c r="BK193" s="251">
        <f>ROUND(I193*H193,2)</f>
        <v>0</v>
      </c>
      <c r="BL193" s="18" t="s">
        <v>699</v>
      </c>
      <c r="BM193" s="250" t="s">
        <v>2043</v>
      </c>
    </row>
    <row r="194" s="2" customFormat="1" ht="21.75" customHeight="1">
      <c r="A194" s="39"/>
      <c r="B194" s="40"/>
      <c r="C194" s="291" t="s">
        <v>524</v>
      </c>
      <c r="D194" s="291" t="s">
        <v>534</v>
      </c>
      <c r="E194" s="292" t="s">
        <v>2034</v>
      </c>
      <c r="F194" s="293" t="s">
        <v>2035</v>
      </c>
      <c r="G194" s="294" t="s">
        <v>208</v>
      </c>
      <c r="H194" s="295">
        <v>10.5</v>
      </c>
      <c r="I194" s="296"/>
      <c r="J194" s="297">
        <f>ROUND(I194*H194,2)</f>
        <v>0</v>
      </c>
      <c r="K194" s="298"/>
      <c r="L194" s="299"/>
      <c r="M194" s="300" t="s">
        <v>1</v>
      </c>
      <c r="N194" s="301" t="s">
        <v>42</v>
      </c>
      <c r="O194" s="98"/>
      <c r="P194" s="248">
        <f>O194*H194</f>
        <v>0</v>
      </c>
      <c r="Q194" s="248">
        <v>0.00031</v>
      </c>
      <c r="R194" s="248">
        <f>Q194*H194</f>
        <v>0.0032550000000000001</v>
      </c>
      <c r="S194" s="248">
        <v>0</v>
      </c>
      <c r="T194" s="24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0" t="s">
        <v>1658</v>
      </c>
      <c r="AT194" s="250" t="s">
        <v>534</v>
      </c>
      <c r="AU194" s="250" t="s">
        <v>88</v>
      </c>
      <c r="AY194" s="18" t="s">
        <v>162</v>
      </c>
      <c r="BE194" s="251">
        <f>IF(N194="základná",J194,0)</f>
        <v>0</v>
      </c>
      <c r="BF194" s="251">
        <f>IF(N194="znížená",J194,0)</f>
        <v>0</v>
      </c>
      <c r="BG194" s="251">
        <f>IF(N194="zákl. prenesená",J194,0)</f>
        <v>0</v>
      </c>
      <c r="BH194" s="251">
        <f>IF(N194="zníž. prenesená",J194,0)</f>
        <v>0</v>
      </c>
      <c r="BI194" s="251">
        <f>IF(N194="nulová",J194,0)</f>
        <v>0</v>
      </c>
      <c r="BJ194" s="18" t="s">
        <v>88</v>
      </c>
      <c r="BK194" s="251">
        <f>ROUND(I194*H194,2)</f>
        <v>0</v>
      </c>
      <c r="BL194" s="18" t="s">
        <v>699</v>
      </c>
      <c r="BM194" s="250" t="s">
        <v>2044</v>
      </c>
    </row>
    <row r="195" s="2" customFormat="1" ht="16.5" customHeight="1">
      <c r="A195" s="39"/>
      <c r="B195" s="40"/>
      <c r="C195" s="291" t="s">
        <v>533</v>
      </c>
      <c r="D195" s="291" t="s">
        <v>534</v>
      </c>
      <c r="E195" s="292" t="s">
        <v>2037</v>
      </c>
      <c r="F195" s="293" t="s">
        <v>2038</v>
      </c>
      <c r="G195" s="294" t="s">
        <v>203</v>
      </c>
      <c r="H195" s="295">
        <v>0.11</v>
      </c>
      <c r="I195" s="296"/>
      <c r="J195" s="297">
        <f>ROUND(I195*H195,2)</f>
        <v>0</v>
      </c>
      <c r="K195" s="298"/>
      <c r="L195" s="299"/>
      <c r="M195" s="300" t="s">
        <v>1</v>
      </c>
      <c r="N195" s="301" t="s">
        <v>42</v>
      </c>
      <c r="O195" s="98"/>
      <c r="P195" s="248">
        <f>O195*H195</f>
        <v>0</v>
      </c>
      <c r="Q195" s="248">
        <v>0.001</v>
      </c>
      <c r="R195" s="248">
        <f>Q195*H195</f>
        <v>0.00011</v>
      </c>
      <c r="S195" s="248">
        <v>0</v>
      </c>
      <c r="T195" s="24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0" t="s">
        <v>1658</v>
      </c>
      <c r="AT195" s="250" t="s">
        <v>534</v>
      </c>
      <c r="AU195" s="250" t="s">
        <v>88</v>
      </c>
      <c r="AY195" s="18" t="s">
        <v>162</v>
      </c>
      <c r="BE195" s="251">
        <f>IF(N195="základná",J195,0)</f>
        <v>0</v>
      </c>
      <c r="BF195" s="251">
        <f>IF(N195="znížená",J195,0)</f>
        <v>0</v>
      </c>
      <c r="BG195" s="251">
        <f>IF(N195="zákl. prenesená",J195,0)</f>
        <v>0</v>
      </c>
      <c r="BH195" s="251">
        <f>IF(N195="zníž. prenesená",J195,0)</f>
        <v>0</v>
      </c>
      <c r="BI195" s="251">
        <f>IF(N195="nulová",J195,0)</f>
        <v>0</v>
      </c>
      <c r="BJ195" s="18" t="s">
        <v>88</v>
      </c>
      <c r="BK195" s="251">
        <f>ROUND(I195*H195,2)</f>
        <v>0</v>
      </c>
      <c r="BL195" s="18" t="s">
        <v>699</v>
      </c>
      <c r="BM195" s="250" t="s">
        <v>2045</v>
      </c>
    </row>
    <row r="196" s="13" customFormat="1">
      <c r="A196" s="13"/>
      <c r="B196" s="252"/>
      <c r="C196" s="253"/>
      <c r="D196" s="254" t="s">
        <v>170</v>
      </c>
      <c r="E196" s="255" t="s">
        <v>1</v>
      </c>
      <c r="F196" s="256" t="s">
        <v>2046</v>
      </c>
      <c r="G196" s="253"/>
      <c r="H196" s="257">
        <v>0.105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170</v>
      </c>
      <c r="AU196" s="263" t="s">
        <v>88</v>
      </c>
      <c r="AV196" s="13" t="s">
        <v>88</v>
      </c>
      <c r="AW196" s="13" t="s">
        <v>31</v>
      </c>
      <c r="AX196" s="13" t="s">
        <v>76</v>
      </c>
      <c r="AY196" s="263" t="s">
        <v>162</v>
      </c>
    </row>
    <row r="197" s="13" customFormat="1">
      <c r="A197" s="13"/>
      <c r="B197" s="252"/>
      <c r="C197" s="253"/>
      <c r="D197" s="254" t="s">
        <v>170</v>
      </c>
      <c r="E197" s="255" t="s">
        <v>1</v>
      </c>
      <c r="F197" s="256" t="s">
        <v>913</v>
      </c>
      <c r="G197" s="253"/>
      <c r="H197" s="257">
        <v>0.0050000000000000001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170</v>
      </c>
      <c r="AU197" s="263" t="s">
        <v>88</v>
      </c>
      <c r="AV197" s="13" t="s">
        <v>88</v>
      </c>
      <c r="AW197" s="13" t="s">
        <v>31</v>
      </c>
      <c r="AX197" s="13" t="s">
        <v>76</v>
      </c>
      <c r="AY197" s="263" t="s">
        <v>162</v>
      </c>
    </row>
    <row r="198" s="14" customFormat="1">
      <c r="A198" s="14"/>
      <c r="B198" s="264"/>
      <c r="C198" s="265"/>
      <c r="D198" s="254" t="s">
        <v>170</v>
      </c>
      <c r="E198" s="266" t="s">
        <v>1</v>
      </c>
      <c r="F198" s="267" t="s">
        <v>173</v>
      </c>
      <c r="G198" s="265"/>
      <c r="H198" s="268">
        <v>0.11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4" t="s">
        <v>170</v>
      </c>
      <c r="AU198" s="274" t="s">
        <v>88</v>
      </c>
      <c r="AV198" s="14" t="s">
        <v>168</v>
      </c>
      <c r="AW198" s="14" t="s">
        <v>31</v>
      </c>
      <c r="AX198" s="14" t="s">
        <v>83</v>
      </c>
      <c r="AY198" s="274" t="s">
        <v>162</v>
      </c>
    </row>
    <row r="199" s="2" customFormat="1" ht="33" customHeight="1">
      <c r="A199" s="39"/>
      <c r="B199" s="40"/>
      <c r="C199" s="238" t="s">
        <v>539</v>
      </c>
      <c r="D199" s="238" t="s">
        <v>164</v>
      </c>
      <c r="E199" s="239" t="s">
        <v>2047</v>
      </c>
      <c r="F199" s="240" t="s">
        <v>2048</v>
      </c>
      <c r="G199" s="241" t="s">
        <v>208</v>
      </c>
      <c r="H199" s="242">
        <v>20</v>
      </c>
      <c r="I199" s="243"/>
      <c r="J199" s="244">
        <f>ROUND(I199*H199,2)</f>
        <v>0</v>
      </c>
      <c r="K199" s="245"/>
      <c r="L199" s="45"/>
      <c r="M199" s="246" t="s">
        <v>1</v>
      </c>
      <c r="N199" s="247" t="s">
        <v>42</v>
      </c>
      <c r="O199" s="98"/>
      <c r="P199" s="248">
        <f>O199*H199</f>
        <v>0</v>
      </c>
      <c r="Q199" s="248">
        <v>0</v>
      </c>
      <c r="R199" s="248">
        <f>Q199*H199</f>
        <v>0</v>
      </c>
      <c r="S199" s="248">
        <v>0</v>
      </c>
      <c r="T199" s="24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0" t="s">
        <v>699</v>
      </c>
      <c r="AT199" s="250" t="s">
        <v>164</v>
      </c>
      <c r="AU199" s="250" t="s">
        <v>88</v>
      </c>
      <c r="AY199" s="18" t="s">
        <v>162</v>
      </c>
      <c r="BE199" s="251">
        <f>IF(N199="základná",J199,0)</f>
        <v>0</v>
      </c>
      <c r="BF199" s="251">
        <f>IF(N199="znížená",J199,0)</f>
        <v>0</v>
      </c>
      <c r="BG199" s="251">
        <f>IF(N199="zákl. prenesená",J199,0)</f>
        <v>0</v>
      </c>
      <c r="BH199" s="251">
        <f>IF(N199="zníž. prenesená",J199,0)</f>
        <v>0</v>
      </c>
      <c r="BI199" s="251">
        <f>IF(N199="nulová",J199,0)</f>
        <v>0</v>
      </c>
      <c r="BJ199" s="18" t="s">
        <v>88</v>
      </c>
      <c r="BK199" s="251">
        <f>ROUND(I199*H199,2)</f>
        <v>0</v>
      </c>
      <c r="BL199" s="18" t="s">
        <v>699</v>
      </c>
      <c r="BM199" s="250" t="s">
        <v>2049</v>
      </c>
    </row>
    <row r="200" s="2" customFormat="1" ht="16.5" customHeight="1">
      <c r="A200" s="39"/>
      <c r="B200" s="40"/>
      <c r="C200" s="238" t="s">
        <v>545</v>
      </c>
      <c r="D200" s="238" t="s">
        <v>164</v>
      </c>
      <c r="E200" s="239" t="s">
        <v>1596</v>
      </c>
      <c r="F200" s="240" t="s">
        <v>1597</v>
      </c>
      <c r="G200" s="241" t="s">
        <v>1594</v>
      </c>
      <c r="H200" s="312"/>
      <c r="I200" s="243"/>
      <c r="J200" s="244">
        <f>ROUND(I200*H200,2)</f>
        <v>0</v>
      </c>
      <c r="K200" s="245"/>
      <c r="L200" s="45"/>
      <c r="M200" s="246" t="s">
        <v>1</v>
      </c>
      <c r="N200" s="247" t="s">
        <v>42</v>
      </c>
      <c r="O200" s="98"/>
      <c r="P200" s="248">
        <f>O200*H200</f>
        <v>0</v>
      </c>
      <c r="Q200" s="248">
        <v>0</v>
      </c>
      <c r="R200" s="248">
        <f>Q200*H200</f>
        <v>0</v>
      </c>
      <c r="S200" s="248">
        <v>0</v>
      </c>
      <c r="T200" s="24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0" t="s">
        <v>699</v>
      </c>
      <c r="AT200" s="250" t="s">
        <v>164</v>
      </c>
      <c r="AU200" s="250" t="s">
        <v>88</v>
      </c>
      <c r="AY200" s="18" t="s">
        <v>162</v>
      </c>
      <c r="BE200" s="251">
        <f>IF(N200="základná",J200,0)</f>
        <v>0</v>
      </c>
      <c r="BF200" s="251">
        <f>IF(N200="znížená",J200,0)</f>
        <v>0</v>
      </c>
      <c r="BG200" s="251">
        <f>IF(N200="zákl. prenesená",J200,0)</f>
        <v>0</v>
      </c>
      <c r="BH200" s="251">
        <f>IF(N200="zníž. prenesená",J200,0)</f>
        <v>0</v>
      </c>
      <c r="BI200" s="251">
        <f>IF(N200="nulová",J200,0)</f>
        <v>0</v>
      </c>
      <c r="BJ200" s="18" t="s">
        <v>88</v>
      </c>
      <c r="BK200" s="251">
        <f>ROUND(I200*H200,2)</f>
        <v>0</v>
      </c>
      <c r="BL200" s="18" t="s">
        <v>699</v>
      </c>
      <c r="BM200" s="250" t="s">
        <v>2050</v>
      </c>
    </row>
    <row r="201" s="12" customFormat="1" ht="25.92" customHeight="1">
      <c r="A201" s="12"/>
      <c r="B201" s="222"/>
      <c r="C201" s="223"/>
      <c r="D201" s="224" t="s">
        <v>75</v>
      </c>
      <c r="E201" s="225" t="s">
        <v>1744</v>
      </c>
      <c r="F201" s="225" t="s">
        <v>1745</v>
      </c>
      <c r="G201" s="223"/>
      <c r="H201" s="223"/>
      <c r="I201" s="226"/>
      <c r="J201" s="227">
        <f>BK201</f>
        <v>0</v>
      </c>
      <c r="K201" s="223"/>
      <c r="L201" s="228"/>
      <c r="M201" s="229"/>
      <c r="N201" s="230"/>
      <c r="O201" s="230"/>
      <c r="P201" s="231">
        <f>P202</f>
        <v>0</v>
      </c>
      <c r="Q201" s="230"/>
      <c r="R201" s="231">
        <f>R202</f>
        <v>0</v>
      </c>
      <c r="S201" s="230"/>
      <c r="T201" s="23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3" t="s">
        <v>168</v>
      </c>
      <c r="AT201" s="234" t="s">
        <v>75</v>
      </c>
      <c r="AU201" s="234" t="s">
        <v>76</v>
      </c>
      <c r="AY201" s="233" t="s">
        <v>162</v>
      </c>
      <c r="BK201" s="235">
        <f>BK202</f>
        <v>0</v>
      </c>
    </row>
    <row r="202" s="2" customFormat="1" ht="37.8" customHeight="1">
      <c r="A202" s="39"/>
      <c r="B202" s="40"/>
      <c r="C202" s="238" t="s">
        <v>552</v>
      </c>
      <c r="D202" s="238" t="s">
        <v>164</v>
      </c>
      <c r="E202" s="239" t="s">
        <v>1746</v>
      </c>
      <c r="F202" s="240" t="s">
        <v>2051</v>
      </c>
      <c r="G202" s="241" t="s">
        <v>1748</v>
      </c>
      <c r="H202" s="242">
        <v>5</v>
      </c>
      <c r="I202" s="243"/>
      <c r="J202" s="244">
        <f>ROUND(I202*H202,2)</f>
        <v>0</v>
      </c>
      <c r="K202" s="245"/>
      <c r="L202" s="45"/>
      <c r="M202" s="286" t="s">
        <v>1</v>
      </c>
      <c r="N202" s="287" t="s">
        <v>42</v>
      </c>
      <c r="O202" s="288"/>
      <c r="P202" s="289">
        <f>O202*H202</f>
        <v>0</v>
      </c>
      <c r="Q202" s="289">
        <v>0</v>
      </c>
      <c r="R202" s="289">
        <f>Q202*H202</f>
        <v>0</v>
      </c>
      <c r="S202" s="289">
        <v>0</v>
      </c>
      <c r="T202" s="29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0" t="s">
        <v>1749</v>
      </c>
      <c r="AT202" s="250" t="s">
        <v>164</v>
      </c>
      <c r="AU202" s="250" t="s">
        <v>83</v>
      </c>
      <c r="AY202" s="18" t="s">
        <v>162</v>
      </c>
      <c r="BE202" s="251">
        <f>IF(N202="základná",J202,0)</f>
        <v>0</v>
      </c>
      <c r="BF202" s="251">
        <f>IF(N202="znížená",J202,0)</f>
        <v>0</v>
      </c>
      <c r="BG202" s="251">
        <f>IF(N202="zákl. prenesená",J202,0)</f>
        <v>0</v>
      </c>
      <c r="BH202" s="251">
        <f>IF(N202="zníž. prenesená",J202,0)</f>
        <v>0</v>
      </c>
      <c r="BI202" s="251">
        <f>IF(N202="nulová",J202,0)</f>
        <v>0</v>
      </c>
      <c r="BJ202" s="18" t="s">
        <v>88</v>
      </c>
      <c r="BK202" s="251">
        <f>ROUND(I202*H202,2)</f>
        <v>0</v>
      </c>
      <c r="BL202" s="18" t="s">
        <v>1749</v>
      </c>
      <c r="BM202" s="250" t="s">
        <v>2052</v>
      </c>
    </row>
    <row r="203" s="2" customFormat="1" ht="6.96" customHeight="1">
      <c r="A203" s="39"/>
      <c r="B203" s="73"/>
      <c r="C203" s="74"/>
      <c r="D203" s="74"/>
      <c r="E203" s="74"/>
      <c r="F203" s="74"/>
      <c r="G203" s="74"/>
      <c r="H203" s="74"/>
      <c r="I203" s="74"/>
      <c r="J203" s="74"/>
      <c r="K203" s="74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p6aXoPWVVJO/9uDOJa2g2ZTqlNq8JFDgQ5f8v6Mlsr72UgSjr/MttKUGSp4evcXGBbuTvPKZ7YDZndl//uprqg==" hashValue="F38ne+yejqNx834se27nlIe5DN2hT3GI23JEV6C/AurMJIM0O1KhoPjchOXqi/DbNQsSBzj4yBXN8SJ87OjW6w==" algorithmName="SHA-512" password="CC35"/>
  <autoFilter ref="C128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1929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9" t="s">
        <v>2053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ROUND((SUM(BE123:BE157)),  2)</f>
        <v>0</v>
      </c>
      <c r="G35" s="172"/>
      <c r="H35" s="172"/>
      <c r="I35" s="173">
        <v>0.20000000000000001</v>
      </c>
      <c r="J35" s="171">
        <f>ROUND(((SUM(BE123:BE157))*I35),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ROUND((SUM(BF123:BF157)),  2)</f>
        <v>0</v>
      </c>
      <c r="G36" s="172"/>
      <c r="H36" s="172"/>
      <c r="I36" s="173">
        <v>0.20000000000000001</v>
      </c>
      <c r="J36" s="171">
        <f>ROUND(((SUM(BF123:BF157))*I36),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ROUND((SUM(BG123:BG157)),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ROUND((SUM(BH123:BH157)),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ROUND((SUM(BI123:BI157)),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1929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83" t="str">
        <f>E11</f>
        <v xml:space="preserve">02 - SO-03.2  Vonkajšie rozvody elektriny - prívod do SO-01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1531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1532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1931</v>
      </c>
      <c r="E101" s="207"/>
      <c r="F101" s="207"/>
      <c r="G101" s="207"/>
      <c r="H101" s="207"/>
      <c r="I101" s="207"/>
      <c r="J101" s="208">
        <f>J145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148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94" t="str">
        <f>E7</f>
        <v>Nízkokapacitné ubytovacie zariadenie - prestavba, prístavba a nadstavba vedľajšej stavby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4" t="s">
        <v>1929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83" t="str">
        <f>E11</f>
        <v xml:space="preserve">02 - SO-03.2  Vonkajšie rozvody elektriny - prívod do SO-01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Okoč, Hlavná ulica č. 1780</v>
      </c>
      <c r="G117" s="41"/>
      <c r="H117" s="41"/>
      <c r="I117" s="33" t="s">
        <v>21</v>
      </c>
      <c r="J117" s="86" t="str">
        <f>IF(J14="","",J14)</f>
        <v>19. 7. 2023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JUMA, s.r.o., Okoč</v>
      </c>
      <c r="G119" s="41"/>
      <c r="H119" s="41"/>
      <c r="I119" s="33" t="s">
        <v>29</v>
      </c>
      <c r="J119" s="37" t="str">
        <f>E23</f>
        <v>Ing. Attila Urbán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149</v>
      </c>
      <c r="D122" s="213" t="s">
        <v>61</v>
      </c>
      <c r="E122" s="213" t="s">
        <v>57</v>
      </c>
      <c r="F122" s="213" t="s">
        <v>58</v>
      </c>
      <c r="G122" s="213" t="s">
        <v>150</v>
      </c>
      <c r="H122" s="213" t="s">
        <v>151</v>
      </c>
      <c r="I122" s="213" t="s">
        <v>152</v>
      </c>
      <c r="J122" s="214" t="s">
        <v>138</v>
      </c>
      <c r="K122" s="215" t="s">
        <v>153</v>
      </c>
      <c r="L122" s="216"/>
      <c r="M122" s="107" t="s">
        <v>1</v>
      </c>
      <c r="N122" s="108" t="s">
        <v>40</v>
      </c>
      <c r="O122" s="108" t="s">
        <v>154</v>
      </c>
      <c r="P122" s="108" t="s">
        <v>155</v>
      </c>
      <c r="Q122" s="108" t="s">
        <v>156</v>
      </c>
      <c r="R122" s="108" t="s">
        <v>157</v>
      </c>
      <c r="S122" s="108" t="s">
        <v>158</v>
      </c>
      <c r="T122" s="109" t="s">
        <v>159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139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</f>
        <v>0</v>
      </c>
      <c r="Q123" s="111"/>
      <c r="R123" s="219">
        <f>R124</f>
        <v>1.3603367500000001</v>
      </c>
      <c r="S123" s="111"/>
      <c r="T123" s="22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140</v>
      </c>
      <c r="BK123" s="221">
        <f>BK124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534</v>
      </c>
      <c r="F124" s="225" t="s">
        <v>1533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P125+P145</f>
        <v>0</v>
      </c>
      <c r="Q124" s="230"/>
      <c r="R124" s="231">
        <f>R125+R145</f>
        <v>1.3603367500000001</v>
      </c>
      <c r="S124" s="230"/>
      <c r="T124" s="232">
        <f>T125+T145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177</v>
      </c>
      <c r="AT124" s="234" t="s">
        <v>75</v>
      </c>
      <c r="AU124" s="234" t="s">
        <v>76</v>
      </c>
      <c r="AY124" s="233" t="s">
        <v>162</v>
      </c>
      <c r="BK124" s="235">
        <f>BK125+BK145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1534</v>
      </c>
      <c r="F125" s="236" t="s">
        <v>1535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SUM(P126:P144)</f>
        <v>0</v>
      </c>
      <c r="Q125" s="230"/>
      <c r="R125" s="231">
        <f>SUM(R126:R144)</f>
        <v>0.026136750000000004</v>
      </c>
      <c r="S125" s="230"/>
      <c r="T125" s="232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177</v>
      </c>
      <c r="AT125" s="234" t="s">
        <v>75</v>
      </c>
      <c r="AU125" s="234" t="s">
        <v>83</v>
      </c>
      <c r="AY125" s="233" t="s">
        <v>162</v>
      </c>
      <c r="BK125" s="235">
        <f>SUM(BK126:BK144)</f>
        <v>0</v>
      </c>
    </row>
    <row r="126" s="2" customFormat="1" ht="24.15" customHeight="1">
      <c r="A126" s="39"/>
      <c r="B126" s="40"/>
      <c r="C126" s="238" t="s">
        <v>83</v>
      </c>
      <c r="D126" s="238" t="s">
        <v>164</v>
      </c>
      <c r="E126" s="239" t="s">
        <v>1955</v>
      </c>
      <c r="F126" s="240" t="s">
        <v>1956</v>
      </c>
      <c r="G126" s="241" t="s">
        <v>208</v>
      </c>
      <c r="H126" s="242">
        <v>1.5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699</v>
      </c>
      <c r="AT126" s="250" t="s">
        <v>164</v>
      </c>
      <c r="AU126" s="250" t="s">
        <v>88</v>
      </c>
      <c r="AY126" s="18" t="s">
        <v>162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699</v>
      </c>
      <c r="BM126" s="250" t="s">
        <v>2054</v>
      </c>
    </row>
    <row r="127" s="2" customFormat="1" ht="24.15" customHeight="1">
      <c r="A127" s="39"/>
      <c r="B127" s="40"/>
      <c r="C127" s="291" t="s">
        <v>88</v>
      </c>
      <c r="D127" s="291" t="s">
        <v>534</v>
      </c>
      <c r="E127" s="292" t="s">
        <v>1958</v>
      </c>
      <c r="F127" s="293" t="s">
        <v>1959</v>
      </c>
      <c r="G127" s="294" t="s">
        <v>208</v>
      </c>
      <c r="H127" s="295">
        <v>1.575</v>
      </c>
      <c r="I127" s="296"/>
      <c r="J127" s="297">
        <f>ROUND(I127*H127,2)</f>
        <v>0</v>
      </c>
      <c r="K127" s="298"/>
      <c r="L127" s="299"/>
      <c r="M127" s="300" t="s">
        <v>1</v>
      </c>
      <c r="N127" s="301" t="s">
        <v>42</v>
      </c>
      <c r="O127" s="98"/>
      <c r="P127" s="248">
        <f>O127*H127</f>
        <v>0</v>
      </c>
      <c r="Q127" s="248">
        <v>0.00017000000000000001</v>
      </c>
      <c r="R127" s="248">
        <f>Q127*H127</f>
        <v>0.00026775000000000003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1044</v>
      </c>
      <c r="AT127" s="250" t="s">
        <v>534</v>
      </c>
      <c r="AU127" s="250" t="s">
        <v>88</v>
      </c>
      <c r="AY127" s="18" t="s">
        <v>162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1044</v>
      </c>
      <c r="BM127" s="250" t="s">
        <v>2055</v>
      </c>
    </row>
    <row r="128" s="2" customFormat="1" ht="24.15" customHeight="1">
      <c r="A128" s="39"/>
      <c r="B128" s="40"/>
      <c r="C128" s="238" t="s">
        <v>177</v>
      </c>
      <c r="D128" s="238" t="s">
        <v>164</v>
      </c>
      <c r="E128" s="239" t="s">
        <v>1618</v>
      </c>
      <c r="F128" s="240" t="s">
        <v>1619</v>
      </c>
      <c r="G128" s="241" t="s">
        <v>203</v>
      </c>
      <c r="H128" s="242">
        <v>6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699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699</v>
      </c>
      <c r="BM128" s="250" t="s">
        <v>2056</v>
      </c>
    </row>
    <row r="129" s="2" customFormat="1" ht="16.5" customHeight="1">
      <c r="A129" s="39"/>
      <c r="B129" s="40"/>
      <c r="C129" s="291" t="s">
        <v>168</v>
      </c>
      <c r="D129" s="291" t="s">
        <v>534</v>
      </c>
      <c r="E129" s="292" t="s">
        <v>1621</v>
      </c>
      <c r="F129" s="293" t="s">
        <v>2057</v>
      </c>
      <c r="G129" s="294" t="s">
        <v>203</v>
      </c>
      <c r="H129" s="295">
        <v>6</v>
      </c>
      <c r="I129" s="296"/>
      <c r="J129" s="297">
        <f>ROUND(I129*H129,2)</f>
        <v>0</v>
      </c>
      <c r="K129" s="298"/>
      <c r="L129" s="299"/>
      <c r="M129" s="300" t="s">
        <v>1</v>
      </c>
      <c r="N129" s="301" t="s">
        <v>42</v>
      </c>
      <c r="O129" s="98"/>
      <c r="P129" s="248">
        <f>O129*H129</f>
        <v>0</v>
      </c>
      <c r="Q129" s="248">
        <v>3.0000000000000001E-05</v>
      </c>
      <c r="R129" s="248">
        <f>Q129*H129</f>
        <v>0.00018000000000000001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1044</v>
      </c>
      <c r="AT129" s="250" t="s">
        <v>534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1044</v>
      </c>
      <c r="BM129" s="250" t="s">
        <v>2058</v>
      </c>
    </row>
    <row r="130" s="2" customFormat="1" ht="24.15" customHeight="1">
      <c r="A130" s="39"/>
      <c r="B130" s="40"/>
      <c r="C130" s="238" t="s">
        <v>188</v>
      </c>
      <c r="D130" s="238" t="s">
        <v>164</v>
      </c>
      <c r="E130" s="239" t="s">
        <v>1968</v>
      </c>
      <c r="F130" s="240" t="s">
        <v>1969</v>
      </c>
      <c r="G130" s="241" t="s">
        <v>203</v>
      </c>
      <c r="H130" s="242">
        <v>10</v>
      </c>
      <c r="I130" s="243"/>
      <c r="J130" s="244">
        <f>ROUND(I130*H130,2)</f>
        <v>0</v>
      </c>
      <c r="K130" s="245"/>
      <c r="L130" s="45"/>
      <c r="M130" s="246" t="s">
        <v>1</v>
      </c>
      <c r="N130" s="247" t="s">
        <v>42</v>
      </c>
      <c r="O130" s="98"/>
      <c r="P130" s="248">
        <f>O130*H130</f>
        <v>0</v>
      </c>
      <c r="Q130" s="248">
        <v>0</v>
      </c>
      <c r="R130" s="248">
        <f>Q130*H130</f>
        <v>0</v>
      </c>
      <c r="S130" s="248">
        <v>0</v>
      </c>
      <c r="T130" s="24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0" t="s">
        <v>699</v>
      </c>
      <c r="AT130" s="250" t="s">
        <v>164</v>
      </c>
      <c r="AU130" s="250" t="s">
        <v>88</v>
      </c>
      <c r="AY130" s="18" t="s">
        <v>162</v>
      </c>
      <c r="BE130" s="251">
        <f>IF(N130="základná",J130,0)</f>
        <v>0</v>
      </c>
      <c r="BF130" s="251">
        <f>IF(N130="znížená",J130,0)</f>
        <v>0</v>
      </c>
      <c r="BG130" s="251">
        <f>IF(N130="zákl. prenesená",J130,0)</f>
        <v>0</v>
      </c>
      <c r="BH130" s="251">
        <f>IF(N130="zníž. prenesená",J130,0)</f>
        <v>0</v>
      </c>
      <c r="BI130" s="251">
        <f>IF(N130="nulová",J130,0)</f>
        <v>0</v>
      </c>
      <c r="BJ130" s="18" t="s">
        <v>88</v>
      </c>
      <c r="BK130" s="251">
        <f>ROUND(I130*H130,2)</f>
        <v>0</v>
      </c>
      <c r="BL130" s="18" t="s">
        <v>699</v>
      </c>
      <c r="BM130" s="250" t="s">
        <v>2059</v>
      </c>
    </row>
    <row r="131" s="2" customFormat="1" ht="16.5" customHeight="1">
      <c r="A131" s="39"/>
      <c r="B131" s="40"/>
      <c r="C131" s="291" t="s">
        <v>194</v>
      </c>
      <c r="D131" s="291" t="s">
        <v>534</v>
      </c>
      <c r="E131" s="292" t="s">
        <v>2060</v>
      </c>
      <c r="F131" s="293" t="s">
        <v>2061</v>
      </c>
      <c r="G131" s="294" t="s">
        <v>203</v>
      </c>
      <c r="H131" s="295">
        <v>10</v>
      </c>
      <c r="I131" s="296"/>
      <c r="J131" s="297">
        <f>ROUND(I131*H131,2)</f>
        <v>0</v>
      </c>
      <c r="K131" s="298"/>
      <c r="L131" s="299"/>
      <c r="M131" s="300" t="s">
        <v>1</v>
      </c>
      <c r="N131" s="301" t="s">
        <v>42</v>
      </c>
      <c r="O131" s="98"/>
      <c r="P131" s="248">
        <f>O131*H131</f>
        <v>0</v>
      </c>
      <c r="Q131" s="248">
        <v>3.0000000000000001E-05</v>
      </c>
      <c r="R131" s="248">
        <f>Q131*H131</f>
        <v>0.00030000000000000003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1044</v>
      </c>
      <c r="AT131" s="250" t="s">
        <v>534</v>
      </c>
      <c r="AU131" s="250" t="s">
        <v>88</v>
      </c>
      <c r="AY131" s="18" t="s">
        <v>162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1044</v>
      </c>
      <c r="BM131" s="250" t="s">
        <v>2062</v>
      </c>
    </row>
    <row r="132" s="2" customFormat="1" ht="21.75" customHeight="1">
      <c r="A132" s="39"/>
      <c r="B132" s="40"/>
      <c r="C132" s="238" t="s">
        <v>200</v>
      </c>
      <c r="D132" s="238" t="s">
        <v>164</v>
      </c>
      <c r="E132" s="239" t="s">
        <v>2063</v>
      </c>
      <c r="F132" s="240" t="s">
        <v>2064</v>
      </c>
      <c r="G132" s="241" t="s">
        <v>208</v>
      </c>
      <c r="H132" s="242">
        <v>26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699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699</v>
      </c>
      <c r="BM132" s="250" t="s">
        <v>2065</v>
      </c>
    </row>
    <row r="133" s="2" customFormat="1" ht="16.5" customHeight="1">
      <c r="A133" s="39"/>
      <c r="B133" s="40"/>
      <c r="C133" s="291" t="s">
        <v>205</v>
      </c>
      <c r="D133" s="291" t="s">
        <v>534</v>
      </c>
      <c r="E133" s="292" t="s">
        <v>1583</v>
      </c>
      <c r="F133" s="293" t="s">
        <v>1584</v>
      </c>
      <c r="G133" s="294" t="s">
        <v>208</v>
      </c>
      <c r="H133" s="295">
        <v>27.300000000000001</v>
      </c>
      <c r="I133" s="296"/>
      <c r="J133" s="297">
        <f>ROUND(I133*H133,2)</f>
        <v>0</v>
      </c>
      <c r="K133" s="298"/>
      <c r="L133" s="299"/>
      <c r="M133" s="300" t="s">
        <v>1</v>
      </c>
      <c r="N133" s="301" t="s">
        <v>42</v>
      </c>
      <c r="O133" s="98"/>
      <c r="P133" s="248">
        <f>O133*H133</f>
        <v>0</v>
      </c>
      <c r="Q133" s="248">
        <v>0.00019000000000000001</v>
      </c>
      <c r="R133" s="248">
        <f>Q133*H133</f>
        <v>0.0051870000000000006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1044</v>
      </c>
      <c r="AT133" s="250" t="s">
        <v>534</v>
      </c>
      <c r="AU133" s="250" t="s">
        <v>88</v>
      </c>
      <c r="AY133" s="18" t="s">
        <v>162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1044</v>
      </c>
      <c r="BM133" s="250" t="s">
        <v>2066</v>
      </c>
    </row>
    <row r="134" s="2" customFormat="1" ht="21.75" customHeight="1">
      <c r="A134" s="39"/>
      <c r="B134" s="40"/>
      <c r="C134" s="238" t="s">
        <v>186</v>
      </c>
      <c r="D134" s="238" t="s">
        <v>164</v>
      </c>
      <c r="E134" s="239" t="s">
        <v>2067</v>
      </c>
      <c r="F134" s="240" t="s">
        <v>2068</v>
      </c>
      <c r="G134" s="241" t="s">
        <v>208</v>
      </c>
      <c r="H134" s="242">
        <v>26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699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699</v>
      </c>
      <c r="BM134" s="250" t="s">
        <v>2069</v>
      </c>
    </row>
    <row r="135" s="13" customFormat="1">
      <c r="A135" s="13"/>
      <c r="B135" s="252"/>
      <c r="C135" s="253"/>
      <c r="D135" s="254" t="s">
        <v>170</v>
      </c>
      <c r="E135" s="255" t="s">
        <v>1</v>
      </c>
      <c r="F135" s="256" t="s">
        <v>2070</v>
      </c>
      <c r="G135" s="253"/>
      <c r="H135" s="257">
        <v>1.3999999999999999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170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162</v>
      </c>
    </row>
    <row r="136" s="13" customFormat="1">
      <c r="A136" s="13"/>
      <c r="B136" s="252"/>
      <c r="C136" s="253"/>
      <c r="D136" s="254" t="s">
        <v>170</v>
      </c>
      <c r="E136" s="255" t="s">
        <v>1</v>
      </c>
      <c r="F136" s="256" t="s">
        <v>2071</v>
      </c>
      <c r="G136" s="253"/>
      <c r="H136" s="257">
        <v>20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170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162</v>
      </c>
    </row>
    <row r="137" s="13" customFormat="1">
      <c r="A137" s="13"/>
      <c r="B137" s="252"/>
      <c r="C137" s="253"/>
      <c r="D137" s="254" t="s">
        <v>170</v>
      </c>
      <c r="E137" s="255" t="s">
        <v>1</v>
      </c>
      <c r="F137" s="256" t="s">
        <v>2072</v>
      </c>
      <c r="G137" s="253"/>
      <c r="H137" s="257">
        <v>2.1000000000000001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170</v>
      </c>
      <c r="AU137" s="263" t="s">
        <v>88</v>
      </c>
      <c r="AV137" s="13" t="s">
        <v>88</v>
      </c>
      <c r="AW137" s="13" t="s">
        <v>31</v>
      </c>
      <c r="AX137" s="13" t="s">
        <v>76</v>
      </c>
      <c r="AY137" s="263" t="s">
        <v>162</v>
      </c>
    </row>
    <row r="138" s="13" customFormat="1">
      <c r="A138" s="13"/>
      <c r="B138" s="252"/>
      <c r="C138" s="253"/>
      <c r="D138" s="254" t="s">
        <v>170</v>
      </c>
      <c r="E138" s="255" t="s">
        <v>1</v>
      </c>
      <c r="F138" s="256" t="s">
        <v>2004</v>
      </c>
      <c r="G138" s="253"/>
      <c r="H138" s="257">
        <v>2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170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162</v>
      </c>
    </row>
    <row r="139" s="15" customFormat="1">
      <c r="A139" s="15"/>
      <c r="B139" s="275"/>
      <c r="C139" s="276"/>
      <c r="D139" s="254" t="s">
        <v>170</v>
      </c>
      <c r="E139" s="277" t="s">
        <v>1</v>
      </c>
      <c r="F139" s="278" t="s">
        <v>218</v>
      </c>
      <c r="G139" s="276"/>
      <c r="H139" s="279">
        <v>25.5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5" t="s">
        <v>170</v>
      </c>
      <c r="AU139" s="285" t="s">
        <v>88</v>
      </c>
      <c r="AV139" s="15" t="s">
        <v>177</v>
      </c>
      <c r="AW139" s="15" t="s">
        <v>31</v>
      </c>
      <c r="AX139" s="15" t="s">
        <v>76</v>
      </c>
      <c r="AY139" s="285" t="s">
        <v>162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2073</v>
      </c>
      <c r="G140" s="253"/>
      <c r="H140" s="257">
        <v>0.5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162</v>
      </c>
    </row>
    <row r="141" s="14" customFormat="1">
      <c r="A141" s="14"/>
      <c r="B141" s="264"/>
      <c r="C141" s="265"/>
      <c r="D141" s="254" t="s">
        <v>170</v>
      </c>
      <c r="E141" s="266" t="s">
        <v>1</v>
      </c>
      <c r="F141" s="267" t="s">
        <v>173</v>
      </c>
      <c r="G141" s="265"/>
      <c r="H141" s="268">
        <v>26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4" t="s">
        <v>170</v>
      </c>
      <c r="AU141" s="274" t="s">
        <v>88</v>
      </c>
      <c r="AV141" s="14" t="s">
        <v>168</v>
      </c>
      <c r="AW141" s="14" t="s">
        <v>31</v>
      </c>
      <c r="AX141" s="14" t="s">
        <v>83</v>
      </c>
      <c r="AY141" s="274" t="s">
        <v>162</v>
      </c>
    </row>
    <row r="142" s="2" customFormat="1" ht="16.5" customHeight="1">
      <c r="A142" s="39"/>
      <c r="B142" s="40"/>
      <c r="C142" s="291" t="s">
        <v>220</v>
      </c>
      <c r="D142" s="291" t="s">
        <v>534</v>
      </c>
      <c r="E142" s="292" t="s">
        <v>2074</v>
      </c>
      <c r="F142" s="293" t="s">
        <v>2075</v>
      </c>
      <c r="G142" s="294" t="s">
        <v>208</v>
      </c>
      <c r="H142" s="295">
        <v>27.300000000000001</v>
      </c>
      <c r="I142" s="296"/>
      <c r="J142" s="297">
        <f>ROUND(I142*H142,2)</f>
        <v>0</v>
      </c>
      <c r="K142" s="298"/>
      <c r="L142" s="299"/>
      <c r="M142" s="300" t="s">
        <v>1</v>
      </c>
      <c r="N142" s="301" t="s">
        <v>42</v>
      </c>
      <c r="O142" s="98"/>
      <c r="P142" s="248">
        <f>O142*H142</f>
        <v>0</v>
      </c>
      <c r="Q142" s="248">
        <v>0.00073999999999999999</v>
      </c>
      <c r="R142" s="248">
        <f>Q142*H142</f>
        <v>0.020202000000000001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1044</v>
      </c>
      <c r="AT142" s="250" t="s">
        <v>534</v>
      </c>
      <c r="AU142" s="250" t="s">
        <v>88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1044</v>
      </c>
      <c r="BM142" s="250" t="s">
        <v>2076</v>
      </c>
    </row>
    <row r="143" s="2" customFormat="1" ht="16.5" customHeight="1">
      <c r="A143" s="39"/>
      <c r="B143" s="40"/>
      <c r="C143" s="238" t="s">
        <v>224</v>
      </c>
      <c r="D143" s="238" t="s">
        <v>164</v>
      </c>
      <c r="E143" s="239" t="s">
        <v>1592</v>
      </c>
      <c r="F143" s="240" t="s">
        <v>1593</v>
      </c>
      <c r="G143" s="241" t="s">
        <v>1594</v>
      </c>
      <c r="H143" s="312"/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1044</v>
      </c>
      <c r="AT143" s="250" t="s">
        <v>164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1044</v>
      </c>
      <c r="BM143" s="250" t="s">
        <v>2077</v>
      </c>
    </row>
    <row r="144" s="2" customFormat="1" ht="16.5" customHeight="1">
      <c r="A144" s="39"/>
      <c r="B144" s="40"/>
      <c r="C144" s="238" t="s">
        <v>228</v>
      </c>
      <c r="D144" s="238" t="s">
        <v>164</v>
      </c>
      <c r="E144" s="239" t="s">
        <v>1596</v>
      </c>
      <c r="F144" s="240" t="s">
        <v>1597</v>
      </c>
      <c r="G144" s="241" t="s">
        <v>1594</v>
      </c>
      <c r="H144" s="312"/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699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699</v>
      </c>
      <c r="BM144" s="250" t="s">
        <v>2078</v>
      </c>
    </row>
    <row r="145" s="12" customFormat="1" ht="22.8" customHeight="1">
      <c r="A145" s="12"/>
      <c r="B145" s="222"/>
      <c r="C145" s="223"/>
      <c r="D145" s="224" t="s">
        <v>75</v>
      </c>
      <c r="E145" s="236" t="s">
        <v>2010</v>
      </c>
      <c r="F145" s="236" t="s">
        <v>2011</v>
      </c>
      <c r="G145" s="223"/>
      <c r="H145" s="223"/>
      <c r="I145" s="226"/>
      <c r="J145" s="237">
        <f>BK145</f>
        <v>0</v>
      </c>
      <c r="K145" s="223"/>
      <c r="L145" s="228"/>
      <c r="M145" s="229"/>
      <c r="N145" s="230"/>
      <c r="O145" s="230"/>
      <c r="P145" s="231">
        <f>SUM(P146:P157)</f>
        <v>0</v>
      </c>
      <c r="Q145" s="230"/>
      <c r="R145" s="231">
        <f>SUM(R146:R157)</f>
        <v>1.3342000000000001</v>
      </c>
      <c r="S145" s="230"/>
      <c r="T145" s="23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177</v>
      </c>
      <c r="AT145" s="234" t="s">
        <v>75</v>
      </c>
      <c r="AU145" s="234" t="s">
        <v>83</v>
      </c>
      <c r="AY145" s="233" t="s">
        <v>162</v>
      </c>
      <c r="BK145" s="235">
        <f>SUM(BK146:BK157)</f>
        <v>0</v>
      </c>
    </row>
    <row r="146" s="2" customFormat="1" ht="24.15" customHeight="1">
      <c r="A146" s="39"/>
      <c r="B146" s="40"/>
      <c r="C146" s="238" t="s">
        <v>232</v>
      </c>
      <c r="D146" s="238" t="s">
        <v>164</v>
      </c>
      <c r="E146" s="239" t="s">
        <v>2012</v>
      </c>
      <c r="F146" s="240" t="s">
        <v>2013</v>
      </c>
      <c r="G146" s="241" t="s">
        <v>208</v>
      </c>
      <c r="H146" s="242">
        <v>20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699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699</v>
      </c>
      <c r="BM146" s="250" t="s">
        <v>2079</v>
      </c>
    </row>
    <row r="147" s="16" customFormat="1">
      <c r="A147" s="16"/>
      <c r="B147" s="302"/>
      <c r="C147" s="303"/>
      <c r="D147" s="254" t="s">
        <v>170</v>
      </c>
      <c r="E147" s="304" t="s">
        <v>1</v>
      </c>
      <c r="F147" s="305" t="s">
        <v>2080</v>
      </c>
      <c r="G147" s="303"/>
      <c r="H147" s="304" t="s">
        <v>1</v>
      </c>
      <c r="I147" s="306"/>
      <c r="J147" s="303"/>
      <c r="K147" s="303"/>
      <c r="L147" s="307"/>
      <c r="M147" s="308"/>
      <c r="N147" s="309"/>
      <c r="O147" s="309"/>
      <c r="P147" s="309"/>
      <c r="Q147" s="309"/>
      <c r="R147" s="309"/>
      <c r="S147" s="309"/>
      <c r="T147" s="310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311" t="s">
        <v>170</v>
      </c>
      <c r="AU147" s="311" t="s">
        <v>88</v>
      </c>
      <c r="AV147" s="16" t="s">
        <v>83</v>
      </c>
      <c r="AW147" s="16" t="s">
        <v>31</v>
      </c>
      <c r="AX147" s="16" t="s">
        <v>76</v>
      </c>
      <c r="AY147" s="311" t="s">
        <v>162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890</v>
      </c>
      <c r="G148" s="253"/>
      <c r="H148" s="257">
        <v>20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83</v>
      </c>
      <c r="AY148" s="263" t="s">
        <v>162</v>
      </c>
    </row>
    <row r="149" s="2" customFormat="1" ht="33" customHeight="1">
      <c r="A149" s="39"/>
      <c r="B149" s="40"/>
      <c r="C149" s="238" t="s">
        <v>237</v>
      </c>
      <c r="D149" s="238" t="s">
        <v>164</v>
      </c>
      <c r="E149" s="239" t="s">
        <v>2018</v>
      </c>
      <c r="F149" s="240" t="s">
        <v>2019</v>
      </c>
      <c r="G149" s="241" t="s">
        <v>208</v>
      </c>
      <c r="H149" s="242">
        <v>20</v>
      </c>
      <c r="I149" s="243"/>
      <c r="J149" s="244">
        <f>ROUND(I149*H149,2)</f>
        <v>0</v>
      </c>
      <c r="K149" s="245"/>
      <c r="L149" s="45"/>
      <c r="M149" s="246" t="s">
        <v>1</v>
      </c>
      <c r="N149" s="247" t="s">
        <v>42</v>
      </c>
      <c r="O149" s="98"/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699</v>
      </c>
      <c r="AT149" s="250" t="s">
        <v>164</v>
      </c>
      <c r="AU149" s="250" t="s">
        <v>88</v>
      </c>
      <c r="AY149" s="18" t="s">
        <v>162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699</v>
      </c>
      <c r="BM149" s="250" t="s">
        <v>2081</v>
      </c>
    </row>
    <row r="150" s="2" customFormat="1" ht="16.5" customHeight="1">
      <c r="A150" s="39"/>
      <c r="B150" s="40"/>
      <c r="C150" s="291" t="s">
        <v>245</v>
      </c>
      <c r="D150" s="291" t="s">
        <v>534</v>
      </c>
      <c r="E150" s="292" t="s">
        <v>2021</v>
      </c>
      <c r="F150" s="293" t="s">
        <v>2022</v>
      </c>
      <c r="G150" s="294" t="s">
        <v>183</v>
      </c>
      <c r="H150" s="295">
        <v>1.3300000000000001</v>
      </c>
      <c r="I150" s="296"/>
      <c r="J150" s="297">
        <f>ROUND(I150*H150,2)</f>
        <v>0</v>
      </c>
      <c r="K150" s="298"/>
      <c r="L150" s="299"/>
      <c r="M150" s="300" t="s">
        <v>1</v>
      </c>
      <c r="N150" s="301" t="s">
        <v>42</v>
      </c>
      <c r="O150" s="98"/>
      <c r="P150" s="248">
        <f>O150*H150</f>
        <v>0</v>
      </c>
      <c r="Q150" s="248">
        <v>1</v>
      </c>
      <c r="R150" s="248">
        <f>Q150*H150</f>
        <v>1.3300000000000001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1044</v>
      </c>
      <c r="AT150" s="250" t="s">
        <v>534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1044</v>
      </c>
      <c r="BM150" s="250" t="s">
        <v>2082</v>
      </c>
    </row>
    <row r="151" s="13" customFormat="1">
      <c r="A151" s="13"/>
      <c r="B151" s="252"/>
      <c r="C151" s="253"/>
      <c r="D151" s="254" t="s">
        <v>170</v>
      </c>
      <c r="E151" s="255" t="s">
        <v>1</v>
      </c>
      <c r="F151" s="256" t="s">
        <v>2024</v>
      </c>
      <c r="G151" s="253"/>
      <c r="H151" s="257">
        <v>1.323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170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162</v>
      </c>
    </row>
    <row r="152" s="13" customFormat="1">
      <c r="A152" s="13"/>
      <c r="B152" s="252"/>
      <c r="C152" s="253"/>
      <c r="D152" s="254" t="s">
        <v>170</v>
      </c>
      <c r="E152" s="255" t="s">
        <v>1</v>
      </c>
      <c r="F152" s="256" t="s">
        <v>523</v>
      </c>
      <c r="G152" s="253"/>
      <c r="H152" s="257">
        <v>0.0070000000000000001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170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162</v>
      </c>
    </row>
    <row r="153" s="14" customFormat="1">
      <c r="A153" s="14"/>
      <c r="B153" s="264"/>
      <c r="C153" s="265"/>
      <c r="D153" s="254" t="s">
        <v>170</v>
      </c>
      <c r="E153" s="266" t="s">
        <v>1</v>
      </c>
      <c r="F153" s="267" t="s">
        <v>1189</v>
      </c>
      <c r="G153" s="265"/>
      <c r="H153" s="268">
        <v>1.3300000000000001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4" t="s">
        <v>170</v>
      </c>
      <c r="AU153" s="274" t="s">
        <v>88</v>
      </c>
      <c r="AV153" s="14" t="s">
        <v>168</v>
      </c>
      <c r="AW153" s="14" t="s">
        <v>31</v>
      </c>
      <c r="AX153" s="14" t="s">
        <v>83</v>
      </c>
      <c r="AY153" s="274" t="s">
        <v>162</v>
      </c>
    </row>
    <row r="154" s="2" customFormat="1" ht="24.15" customHeight="1">
      <c r="A154" s="39"/>
      <c r="B154" s="40"/>
      <c r="C154" s="238" t="s">
        <v>249</v>
      </c>
      <c r="D154" s="238" t="s">
        <v>164</v>
      </c>
      <c r="E154" s="239" t="s">
        <v>2025</v>
      </c>
      <c r="F154" s="240" t="s">
        <v>2026</v>
      </c>
      <c r="G154" s="241" t="s">
        <v>208</v>
      </c>
      <c r="H154" s="242">
        <v>20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699</v>
      </c>
      <c r="AT154" s="250" t="s">
        <v>164</v>
      </c>
      <c r="AU154" s="250" t="s">
        <v>88</v>
      </c>
      <c r="AY154" s="18" t="s">
        <v>162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699</v>
      </c>
      <c r="BM154" s="250" t="s">
        <v>2083</v>
      </c>
    </row>
    <row r="155" s="2" customFormat="1" ht="24.15" customHeight="1">
      <c r="A155" s="39"/>
      <c r="B155" s="40"/>
      <c r="C155" s="291" t="s">
        <v>262</v>
      </c>
      <c r="D155" s="291" t="s">
        <v>534</v>
      </c>
      <c r="E155" s="292" t="s">
        <v>2028</v>
      </c>
      <c r="F155" s="293" t="s">
        <v>2029</v>
      </c>
      <c r="G155" s="294" t="s">
        <v>208</v>
      </c>
      <c r="H155" s="295">
        <v>20</v>
      </c>
      <c r="I155" s="296"/>
      <c r="J155" s="297">
        <f>ROUND(I155*H155,2)</f>
        <v>0</v>
      </c>
      <c r="K155" s="298"/>
      <c r="L155" s="299"/>
      <c r="M155" s="300" t="s">
        <v>1</v>
      </c>
      <c r="N155" s="301" t="s">
        <v>42</v>
      </c>
      <c r="O155" s="98"/>
      <c r="P155" s="248">
        <f>O155*H155</f>
        <v>0</v>
      </c>
      <c r="Q155" s="248">
        <v>0.00021000000000000001</v>
      </c>
      <c r="R155" s="248">
        <f>Q155*H155</f>
        <v>0.0042000000000000006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1044</v>
      </c>
      <c r="AT155" s="250" t="s">
        <v>534</v>
      </c>
      <c r="AU155" s="250" t="s">
        <v>88</v>
      </c>
      <c r="AY155" s="18" t="s">
        <v>162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1044</v>
      </c>
      <c r="BM155" s="250" t="s">
        <v>2084</v>
      </c>
    </row>
    <row r="156" s="2" customFormat="1" ht="33" customHeight="1">
      <c r="A156" s="39"/>
      <c r="B156" s="40"/>
      <c r="C156" s="238" t="s">
        <v>269</v>
      </c>
      <c r="D156" s="238" t="s">
        <v>164</v>
      </c>
      <c r="E156" s="239" t="s">
        <v>2047</v>
      </c>
      <c r="F156" s="240" t="s">
        <v>2048</v>
      </c>
      <c r="G156" s="241" t="s">
        <v>208</v>
      </c>
      <c r="H156" s="242">
        <v>20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699</v>
      </c>
      <c r="AT156" s="250" t="s">
        <v>164</v>
      </c>
      <c r="AU156" s="250" t="s">
        <v>88</v>
      </c>
      <c r="AY156" s="18" t="s">
        <v>162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699</v>
      </c>
      <c r="BM156" s="250" t="s">
        <v>2085</v>
      </c>
    </row>
    <row r="157" s="2" customFormat="1" ht="16.5" customHeight="1">
      <c r="A157" s="39"/>
      <c r="B157" s="40"/>
      <c r="C157" s="238" t="s">
        <v>274</v>
      </c>
      <c r="D157" s="238" t="s">
        <v>164</v>
      </c>
      <c r="E157" s="239" t="s">
        <v>1596</v>
      </c>
      <c r="F157" s="240" t="s">
        <v>1597</v>
      </c>
      <c r="G157" s="241" t="s">
        <v>1594</v>
      </c>
      <c r="H157" s="312"/>
      <c r="I157" s="243"/>
      <c r="J157" s="244">
        <f>ROUND(I157*H157,2)</f>
        <v>0</v>
      </c>
      <c r="K157" s="245"/>
      <c r="L157" s="45"/>
      <c r="M157" s="286" t="s">
        <v>1</v>
      </c>
      <c r="N157" s="287" t="s">
        <v>42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699</v>
      </c>
      <c r="AT157" s="250" t="s">
        <v>164</v>
      </c>
      <c r="AU157" s="250" t="s">
        <v>88</v>
      </c>
      <c r="AY157" s="18" t="s">
        <v>162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699</v>
      </c>
      <c r="BM157" s="250" t="s">
        <v>2086</v>
      </c>
    </row>
    <row r="158" s="2" customFormat="1" ht="6.96" customHeight="1">
      <c r="A158" s="39"/>
      <c r="B158" s="73"/>
      <c r="C158" s="74"/>
      <c r="D158" s="74"/>
      <c r="E158" s="74"/>
      <c r="F158" s="74"/>
      <c r="G158" s="74"/>
      <c r="H158" s="74"/>
      <c r="I158" s="74"/>
      <c r="J158" s="74"/>
      <c r="K158" s="74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FiTRryfb4qMv/OTwLNzjEIFU4mnp2uxRHjV6eyawmIN8yS4R95lygUk2ESjNXod2f/VSQqu1miZiaVOgnocOYg==" hashValue="D9dhT+DlGUM69Uz9LDuM7FAd4yZ9QzPusUK+DhGtlHsZjd+x3IiQuD3GKXN3g2aaaaHtRg3hglP5l/Cx/1HU6Q==" algorithmName="SHA-512" password="CC35"/>
  <autoFilter ref="C122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2087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2088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ROUND((SUM(BE125:BE179)),  2)</f>
        <v>0</v>
      </c>
      <c r="G35" s="172"/>
      <c r="H35" s="172"/>
      <c r="I35" s="173">
        <v>0.20000000000000001</v>
      </c>
      <c r="J35" s="171">
        <f>ROUND(((SUM(BE125:BE179))*I35),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ROUND((SUM(BF125:BF179)),  2)</f>
        <v>0</v>
      </c>
      <c r="G36" s="172"/>
      <c r="H36" s="172"/>
      <c r="I36" s="173">
        <v>0.20000000000000001</v>
      </c>
      <c r="J36" s="171">
        <f>ROUND(((SUM(BF125:BF179))*I36),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ROUND((SUM(BG125:BG179)),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ROUND((SUM(BH125:BH179)),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ROUND((SUM(BI125:BI179)),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2087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SO-04.1  Vonkajší domový vodovod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319</v>
      </c>
      <c r="E101" s="207"/>
      <c r="F101" s="207"/>
      <c r="G101" s="207"/>
      <c r="H101" s="207"/>
      <c r="I101" s="207"/>
      <c r="J101" s="208">
        <f>J158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2089</v>
      </c>
      <c r="E102" s="207"/>
      <c r="F102" s="207"/>
      <c r="G102" s="207"/>
      <c r="H102" s="207"/>
      <c r="I102" s="207"/>
      <c r="J102" s="208">
        <f>J163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322</v>
      </c>
      <c r="E103" s="207"/>
      <c r="F103" s="207"/>
      <c r="G103" s="207"/>
      <c r="H103" s="207"/>
      <c r="I103" s="207"/>
      <c r="J103" s="208">
        <f>J178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148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94" t="str">
        <f>E7</f>
        <v>Nízkokapacitné ubytovacie zariadenie - prestavba, prístavba a nadstavba vedľajšej stavby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2087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01 - SO-04.1  Vonkajší domový vodovod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Okoč, Hlavná ulica č. 1780</v>
      </c>
      <c r="G119" s="41"/>
      <c r="H119" s="41"/>
      <c r="I119" s="33" t="s">
        <v>21</v>
      </c>
      <c r="J119" s="86" t="str">
        <f>IF(J14="","",J14)</f>
        <v>19. 7. 2023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JUMA, s.r.o., Okoč</v>
      </c>
      <c r="G121" s="41"/>
      <c r="H121" s="41"/>
      <c r="I121" s="33" t="s">
        <v>29</v>
      </c>
      <c r="J121" s="37" t="str">
        <f>E23</f>
        <v>Ing. Attila Urbán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149</v>
      </c>
      <c r="D124" s="213" t="s">
        <v>61</v>
      </c>
      <c r="E124" s="213" t="s">
        <v>57</v>
      </c>
      <c r="F124" s="213" t="s">
        <v>58</v>
      </c>
      <c r="G124" s="213" t="s">
        <v>150</v>
      </c>
      <c r="H124" s="213" t="s">
        <v>151</v>
      </c>
      <c r="I124" s="213" t="s">
        <v>152</v>
      </c>
      <c r="J124" s="214" t="s">
        <v>138</v>
      </c>
      <c r="K124" s="215" t="s">
        <v>153</v>
      </c>
      <c r="L124" s="216"/>
      <c r="M124" s="107" t="s">
        <v>1</v>
      </c>
      <c r="N124" s="108" t="s">
        <v>40</v>
      </c>
      <c r="O124" s="108" t="s">
        <v>154</v>
      </c>
      <c r="P124" s="108" t="s">
        <v>155</v>
      </c>
      <c r="Q124" s="108" t="s">
        <v>156</v>
      </c>
      <c r="R124" s="108" t="s">
        <v>157</v>
      </c>
      <c r="S124" s="108" t="s">
        <v>158</v>
      </c>
      <c r="T124" s="109" t="s">
        <v>159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139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18.650165999999995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140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160</v>
      </c>
      <c r="F126" s="225" t="s">
        <v>161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P127+P158+P163+P178</f>
        <v>0</v>
      </c>
      <c r="Q126" s="230"/>
      <c r="R126" s="231">
        <f>R127+R158+R163+R178</f>
        <v>18.650165999999995</v>
      </c>
      <c r="S126" s="230"/>
      <c r="T126" s="232">
        <f>T127+T158+T163+T178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162</v>
      </c>
      <c r="BK126" s="235">
        <f>BK127+BK158+BK163+BK178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163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SUM(P128:P157)</f>
        <v>0</v>
      </c>
      <c r="Q127" s="230"/>
      <c r="R127" s="231">
        <f>SUM(R128:R157)</f>
        <v>12.289999999999999</v>
      </c>
      <c r="S127" s="230"/>
      <c r="T127" s="232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162</v>
      </c>
      <c r="BK127" s="235">
        <f>SUM(BK128:BK157)</f>
        <v>0</v>
      </c>
    </row>
    <row r="128" s="2" customFormat="1" ht="24.15" customHeight="1">
      <c r="A128" s="39"/>
      <c r="B128" s="40"/>
      <c r="C128" s="238" t="s">
        <v>83</v>
      </c>
      <c r="D128" s="238" t="s">
        <v>164</v>
      </c>
      <c r="E128" s="239" t="s">
        <v>165</v>
      </c>
      <c r="F128" s="240" t="s">
        <v>166</v>
      </c>
      <c r="G128" s="241" t="s">
        <v>167</v>
      </c>
      <c r="H128" s="242">
        <v>4.0999999999999996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168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168</v>
      </c>
      <c r="BM128" s="250" t="s">
        <v>2090</v>
      </c>
    </row>
    <row r="129" s="13" customFormat="1">
      <c r="A129" s="13"/>
      <c r="B129" s="252"/>
      <c r="C129" s="253"/>
      <c r="D129" s="254" t="s">
        <v>170</v>
      </c>
      <c r="E129" s="255" t="s">
        <v>1</v>
      </c>
      <c r="F129" s="256" t="s">
        <v>2091</v>
      </c>
      <c r="G129" s="253"/>
      <c r="H129" s="257">
        <v>4.0499999999999998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170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162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219</v>
      </c>
      <c r="G130" s="253"/>
      <c r="H130" s="257">
        <v>0.050000000000000003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162</v>
      </c>
    </row>
    <row r="131" s="14" customFormat="1">
      <c r="A131" s="14"/>
      <c r="B131" s="264"/>
      <c r="C131" s="265"/>
      <c r="D131" s="254" t="s">
        <v>170</v>
      </c>
      <c r="E131" s="266" t="s">
        <v>1</v>
      </c>
      <c r="F131" s="267" t="s">
        <v>2092</v>
      </c>
      <c r="G131" s="265"/>
      <c r="H131" s="268">
        <v>4.0999999999999996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170</v>
      </c>
      <c r="AU131" s="274" t="s">
        <v>88</v>
      </c>
      <c r="AV131" s="14" t="s">
        <v>168</v>
      </c>
      <c r="AW131" s="14" t="s">
        <v>31</v>
      </c>
      <c r="AX131" s="14" t="s">
        <v>83</v>
      </c>
      <c r="AY131" s="274" t="s">
        <v>162</v>
      </c>
    </row>
    <row r="132" s="2" customFormat="1" ht="21.75" customHeight="1">
      <c r="A132" s="39"/>
      <c r="B132" s="40"/>
      <c r="C132" s="238" t="s">
        <v>88</v>
      </c>
      <c r="D132" s="238" t="s">
        <v>164</v>
      </c>
      <c r="E132" s="239" t="s">
        <v>2093</v>
      </c>
      <c r="F132" s="240" t="s">
        <v>2094</v>
      </c>
      <c r="G132" s="241" t="s">
        <v>167</v>
      </c>
      <c r="H132" s="242">
        <v>23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168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168</v>
      </c>
      <c r="BM132" s="250" t="s">
        <v>2095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2096</v>
      </c>
      <c r="G133" s="253"/>
      <c r="H133" s="257">
        <v>27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162</v>
      </c>
    </row>
    <row r="134" s="13" customFormat="1">
      <c r="A134" s="13"/>
      <c r="B134" s="252"/>
      <c r="C134" s="253"/>
      <c r="D134" s="254" t="s">
        <v>170</v>
      </c>
      <c r="E134" s="255" t="s">
        <v>1</v>
      </c>
      <c r="F134" s="256" t="s">
        <v>2097</v>
      </c>
      <c r="G134" s="253"/>
      <c r="H134" s="257">
        <v>-4.0499999999999998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170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162</v>
      </c>
    </row>
    <row r="135" s="15" customFormat="1">
      <c r="A135" s="15"/>
      <c r="B135" s="275"/>
      <c r="C135" s="276"/>
      <c r="D135" s="254" t="s">
        <v>170</v>
      </c>
      <c r="E135" s="277" t="s">
        <v>1</v>
      </c>
      <c r="F135" s="278" t="s">
        <v>218</v>
      </c>
      <c r="G135" s="276"/>
      <c r="H135" s="279">
        <v>22.949999999999999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170</v>
      </c>
      <c r="AU135" s="285" t="s">
        <v>88</v>
      </c>
      <c r="AV135" s="15" t="s">
        <v>177</v>
      </c>
      <c r="AW135" s="15" t="s">
        <v>31</v>
      </c>
      <c r="AX135" s="15" t="s">
        <v>76</v>
      </c>
      <c r="AY135" s="285" t="s">
        <v>162</v>
      </c>
    </row>
    <row r="136" s="13" customFormat="1">
      <c r="A136" s="13"/>
      <c r="B136" s="252"/>
      <c r="C136" s="253"/>
      <c r="D136" s="254" t="s">
        <v>170</v>
      </c>
      <c r="E136" s="255" t="s">
        <v>1</v>
      </c>
      <c r="F136" s="256" t="s">
        <v>219</v>
      </c>
      <c r="G136" s="253"/>
      <c r="H136" s="257">
        <v>0.050000000000000003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170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162</v>
      </c>
    </row>
    <row r="137" s="14" customFormat="1">
      <c r="A137" s="14"/>
      <c r="B137" s="264"/>
      <c r="C137" s="265"/>
      <c r="D137" s="254" t="s">
        <v>170</v>
      </c>
      <c r="E137" s="266" t="s">
        <v>1</v>
      </c>
      <c r="F137" s="267" t="s">
        <v>2092</v>
      </c>
      <c r="G137" s="265"/>
      <c r="H137" s="268">
        <v>23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170</v>
      </c>
      <c r="AU137" s="274" t="s">
        <v>88</v>
      </c>
      <c r="AV137" s="14" t="s">
        <v>168</v>
      </c>
      <c r="AW137" s="14" t="s">
        <v>31</v>
      </c>
      <c r="AX137" s="14" t="s">
        <v>83</v>
      </c>
      <c r="AY137" s="274" t="s">
        <v>162</v>
      </c>
    </row>
    <row r="138" s="2" customFormat="1" ht="37.8" customHeight="1">
      <c r="A138" s="39"/>
      <c r="B138" s="40"/>
      <c r="C138" s="238" t="s">
        <v>177</v>
      </c>
      <c r="D138" s="238" t="s">
        <v>164</v>
      </c>
      <c r="E138" s="239" t="s">
        <v>2098</v>
      </c>
      <c r="F138" s="240" t="s">
        <v>2099</v>
      </c>
      <c r="G138" s="241" t="s">
        <v>167</v>
      </c>
      <c r="H138" s="242">
        <v>23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168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168</v>
      </c>
      <c r="BM138" s="250" t="s">
        <v>2100</v>
      </c>
    </row>
    <row r="139" s="2" customFormat="1" ht="33" customHeight="1">
      <c r="A139" s="39"/>
      <c r="B139" s="40"/>
      <c r="C139" s="238" t="s">
        <v>168</v>
      </c>
      <c r="D139" s="238" t="s">
        <v>164</v>
      </c>
      <c r="E139" s="239" t="s">
        <v>174</v>
      </c>
      <c r="F139" s="240" t="s">
        <v>175</v>
      </c>
      <c r="G139" s="241" t="s">
        <v>167</v>
      </c>
      <c r="H139" s="242">
        <v>9.8000000000000007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2101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2102</v>
      </c>
      <c r="G140" s="253"/>
      <c r="H140" s="257">
        <v>27.100000000000001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162</v>
      </c>
    </row>
    <row r="141" s="13" customFormat="1">
      <c r="A141" s="13"/>
      <c r="B141" s="252"/>
      <c r="C141" s="253"/>
      <c r="D141" s="254" t="s">
        <v>170</v>
      </c>
      <c r="E141" s="255" t="s">
        <v>1</v>
      </c>
      <c r="F141" s="256" t="s">
        <v>2103</v>
      </c>
      <c r="G141" s="253"/>
      <c r="H141" s="257">
        <v>-17.300000000000001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170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162</v>
      </c>
    </row>
    <row r="142" s="14" customFormat="1">
      <c r="A142" s="14"/>
      <c r="B142" s="264"/>
      <c r="C142" s="265"/>
      <c r="D142" s="254" t="s">
        <v>170</v>
      </c>
      <c r="E142" s="266" t="s">
        <v>1</v>
      </c>
      <c r="F142" s="267" t="s">
        <v>1189</v>
      </c>
      <c r="G142" s="265"/>
      <c r="H142" s="268">
        <v>9.8000000000000007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170</v>
      </c>
      <c r="AU142" s="274" t="s">
        <v>88</v>
      </c>
      <c r="AV142" s="14" t="s">
        <v>168</v>
      </c>
      <c r="AW142" s="14" t="s">
        <v>31</v>
      </c>
      <c r="AX142" s="14" t="s">
        <v>83</v>
      </c>
      <c r="AY142" s="274" t="s">
        <v>162</v>
      </c>
    </row>
    <row r="143" s="2" customFormat="1" ht="16.5" customHeight="1">
      <c r="A143" s="39"/>
      <c r="B143" s="40"/>
      <c r="C143" s="238" t="s">
        <v>188</v>
      </c>
      <c r="D143" s="238" t="s">
        <v>164</v>
      </c>
      <c r="E143" s="239" t="s">
        <v>178</v>
      </c>
      <c r="F143" s="240" t="s">
        <v>179</v>
      </c>
      <c r="G143" s="241" t="s">
        <v>167</v>
      </c>
      <c r="H143" s="242">
        <v>9.8000000000000007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168</v>
      </c>
      <c r="AT143" s="250" t="s">
        <v>164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168</v>
      </c>
      <c r="BM143" s="250" t="s">
        <v>2104</v>
      </c>
    </row>
    <row r="144" s="2" customFormat="1" ht="16.5" customHeight="1">
      <c r="A144" s="39"/>
      <c r="B144" s="40"/>
      <c r="C144" s="238" t="s">
        <v>194</v>
      </c>
      <c r="D144" s="238" t="s">
        <v>164</v>
      </c>
      <c r="E144" s="239" t="s">
        <v>181</v>
      </c>
      <c r="F144" s="240" t="s">
        <v>182</v>
      </c>
      <c r="G144" s="241" t="s">
        <v>183</v>
      </c>
      <c r="H144" s="242">
        <v>17.640000000000001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168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168</v>
      </c>
      <c r="BM144" s="250" t="s">
        <v>2105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2106</v>
      </c>
      <c r="G145" s="253"/>
      <c r="H145" s="257">
        <v>17.640000000000001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83</v>
      </c>
      <c r="AY145" s="263" t="s">
        <v>162</v>
      </c>
    </row>
    <row r="146" s="2" customFormat="1" ht="24.15" customHeight="1">
      <c r="A146" s="39"/>
      <c r="B146" s="40"/>
      <c r="C146" s="238" t="s">
        <v>200</v>
      </c>
      <c r="D146" s="238" t="s">
        <v>164</v>
      </c>
      <c r="E146" s="239" t="s">
        <v>1943</v>
      </c>
      <c r="F146" s="240" t="s">
        <v>1944</v>
      </c>
      <c r="G146" s="241" t="s">
        <v>167</v>
      </c>
      <c r="H146" s="242">
        <v>17.300000000000001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168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168</v>
      </c>
      <c r="BM146" s="250" t="s">
        <v>2107</v>
      </c>
    </row>
    <row r="147" s="13" customFormat="1">
      <c r="A147" s="13"/>
      <c r="B147" s="252"/>
      <c r="C147" s="253"/>
      <c r="D147" s="254" t="s">
        <v>170</v>
      </c>
      <c r="E147" s="255" t="s">
        <v>1</v>
      </c>
      <c r="F147" s="256" t="s">
        <v>2108</v>
      </c>
      <c r="G147" s="253"/>
      <c r="H147" s="257">
        <v>27.100000000000001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170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162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2109</v>
      </c>
      <c r="G148" s="253"/>
      <c r="H148" s="257">
        <v>-9.8000000000000007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4" customFormat="1">
      <c r="A149" s="14"/>
      <c r="B149" s="264"/>
      <c r="C149" s="265"/>
      <c r="D149" s="254" t="s">
        <v>170</v>
      </c>
      <c r="E149" s="266" t="s">
        <v>1</v>
      </c>
      <c r="F149" s="267" t="s">
        <v>173</v>
      </c>
      <c r="G149" s="265"/>
      <c r="H149" s="268">
        <v>17.300000000000001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170</v>
      </c>
      <c r="AU149" s="274" t="s">
        <v>88</v>
      </c>
      <c r="AV149" s="14" t="s">
        <v>168</v>
      </c>
      <c r="AW149" s="14" t="s">
        <v>31</v>
      </c>
      <c r="AX149" s="14" t="s">
        <v>83</v>
      </c>
      <c r="AY149" s="274" t="s">
        <v>162</v>
      </c>
    </row>
    <row r="150" s="2" customFormat="1" ht="24.15" customHeight="1">
      <c r="A150" s="39"/>
      <c r="B150" s="40"/>
      <c r="C150" s="238" t="s">
        <v>205</v>
      </c>
      <c r="D150" s="238" t="s">
        <v>164</v>
      </c>
      <c r="E150" s="239" t="s">
        <v>2110</v>
      </c>
      <c r="F150" s="240" t="s">
        <v>2111</v>
      </c>
      <c r="G150" s="241" t="s">
        <v>167</v>
      </c>
      <c r="H150" s="242">
        <v>6.5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168</v>
      </c>
      <c r="AT150" s="250" t="s">
        <v>164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168</v>
      </c>
      <c r="BM150" s="250" t="s">
        <v>2112</v>
      </c>
    </row>
    <row r="151" s="13" customFormat="1">
      <c r="A151" s="13"/>
      <c r="B151" s="252"/>
      <c r="C151" s="253"/>
      <c r="D151" s="254" t="s">
        <v>170</v>
      </c>
      <c r="E151" s="255" t="s">
        <v>1</v>
      </c>
      <c r="F151" s="256" t="s">
        <v>2113</v>
      </c>
      <c r="G151" s="253"/>
      <c r="H151" s="257">
        <v>6.4800000000000004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170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162</v>
      </c>
    </row>
    <row r="152" s="13" customFormat="1">
      <c r="A152" s="13"/>
      <c r="B152" s="252"/>
      <c r="C152" s="253"/>
      <c r="D152" s="254" t="s">
        <v>170</v>
      </c>
      <c r="E152" s="255" t="s">
        <v>1</v>
      </c>
      <c r="F152" s="256" t="s">
        <v>800</v>
      </c>
      <c r="G152" s="253"/>
      <c r="H152" s="257">
        <v>0.02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170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162</v>
      </c>
    </row>
    <row r="153" s="14" customFormat="1">
      <c r="A153" s="14"/>
      <c r="B153" s="264"/>
      <c r="C153" s="265"/>
      <c r="D153" s="254" t="s">
        <v>170</v>
      </c>
      <c r="E153" s="266" t="s">
        <v>1</v>
      </c>
      <c r="F153" s="267" t="s">
        <v>173</v>
      </c>
      <c r="G153" s="265"/>
      <c r="H153" s="268">
        <v>6.5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4" t="s">
        <v>170</v>
      </c>
      <c r="AU153" s="274" t="s">
        <v>88</v>
      </c>
      <c r="AV153" s="14" t="s">
        <v>168</v>
      </c>
      <c r="AW153" s="14" t="s">
        <v>31</v>
      </c>
      <c r="AX153" s="14" t="s">
        <v>83</v>
      </c>
      <c r="AY153" s="274" t="s">
        <v>162</v>
      </c>
    </row>
    <row r="154" s="2" customFormat="1" ht="16.5" customHeight="1">
      <c r="A154" s="39"/>
      <c r="B154" s="40"/>
      <c r="C154" s="291" t="s">
        <v>186</v>
      </c>
      <c r="D154" s="291" t="s">
        <v>534</v>
      </c>
      <c r="E154" s="292" t="s">
        <v>2114</v>
      </c>
      <c r="F154" s="293" t="s">
        <v>2115</v>
      </c>
      <c r="G154" s="294" t="s">
        <v>183</v>
      </c>
      <c r="H154" s="295">
        <v>12.289999999999999</v>
      </c>
      <c r="I154" s="296"/>
      <c r="J154" s="297">
        <f>ROUND(I154*H154,2)</f>
        <v>0</v>
      </c>
      <c r="K154" s="298"/>
      <c r="L154" s="299"/>
      <c r="M154" s="300" t="s">
        <v>1</v>
      </c>
      <c r="N154" s="301" t="s">
        <v>42</v>
      </c>
      <c r="O154" s="98"/>
      <c r="P154" s="248">
        <f>O154*H154</f>
        <v>0</v>
      </c>
      <c r="Q154" s="248">
        <v>1</v>
      </c>
      <c r="R154" s="248">
        <f>Q154*H154</f>
        <v>12.289999999999999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205</v>
      </c>
      <c r="AT154" s="250" t="s">
        <v>534</v>
      </c>
      <c r="AU154" s="250" t="s">
        <v>88</v>
      </c>
      <c r="AY154" s="18" t="s">
        <v>162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168</v>
      </c>
      <c r="BM154" s="250" t="s">
        <v>2116</v>
      </c>
    </row>
    <row r="155" s="13" customFormat="1">
      <c r="A155" s="13"/>
      <c r="B155" s="252"/>
      <c r="C155" s="253"/>
      <c r="D155" s="254" t="s">
        <v>170</v>
      </c>
      <c r="E155" s="255" t="s">
        <v>1</v>
      </c>
      <c r="F155" s="256" t="s">
        <v>2117</v>
      </c>
      <c r="G155" s="253"/>
      <c r="H155" s="257">
        <v>12.285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170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162</v>
      </c>
    </row>
    <row r="156" s="13" customFormat="1">
      <c r="A156" s="13"/>
      <c r="B156" s="252"/>
      <c r="C156" s="253"/>
      <c r="D156" s="254" t="s">
        <v>170</v>
      </c>
      <c r="E156" s="255" t="s">
        <v>1</v>
      </c>
      <c r="F156" s="256" t="s">
        <v>913</v>
      </c>
      <c r="G156" s="253"/>
      <c r="H156" s="257">
        <v>0.0050000000000000001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170</v>
      </c>
      <c r="AU156" s="263" t="s">
        <v>88</v>
      </c>
      <c r="AV156" s="13" t="s">
        <v>88</v>
      </c>
      <c r="AW156" s="13" t="s">
        <v>31</v>
      </c>
      <c r="AX156" s="13" t="s">
        <v>76</v>
      </c>
      <c r="AY156" s="263" t="s">
        <v>162</v>
      </c>
    </row>
    <row r="157" s="14" customFormat="1">
      <c r="A157" s="14"/>
      <c r="B157" s="264"/>
      <c r="C157" s="265"/>
      <c r="D157" s="254" t="s">
        <v>170</v>
      </c>
      <c r="E157" s="266" t="s">
        <v>1</v>
      </c>
      <c r="F157" s="267" t="s">
        <v>173</v>
      </c>
      <c r="G157" s="265"/>
      <c r="H157" s="268">
        <v>12.290000000000001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170</v>
      </c>
      <c r="AU157" s="274" t="s">
        <v>88</v>
      </c>
      <c r="AV157" s="14" t="s">
        <v>168</v>
      </c>
      <c r="AW157" s="14" t="s">
        <v>31</v>
      </c>
      <c r="AX157" s="14" t="s">
        <v>83</v>
      </c>
      <c r="AY157" s="274" t="s">
        <v>162</v>
      </c>
    </row>
    <row r="158" s="12" customFormat="1" ht="22.8" customHeight="1">
      <c r="A158" s="12"/>
      <c r="B158" s="222"/>
      <c r="C158" s="223"/>
      <c r="D158" s="224" t="s">
        <v>75</v>
      </c>
      <c r="E158" s="236" t="s">
        <v>168</v>
      </c>
      <c r="F158" s="236" t="s">
        <v>472</v>
      </c>
      <c r="G158" s="223"/>
      <c r="H158" s="223"/>
      <c r="I158" s="226"/>
      <c r="J158" s="237">
        <f>BK158</f>
        <v>0</v>
      </c>
      <c r="K158" s="223"/>
      <c r="L158" s="228"/>
      <c r="M158" s="229"/>
      <c r="N158" s="230"/>
      <c r="O158" s="230"/>
      <c r="P158" s="231">
        <f>SUM(P159:P162)</f>
        <v>0</v>
      </c>
      <c r="Q158" s="230"/>
      <c r="R158" s="231">
        <f>SUM(R159:R162)</f>
        <v>6.2395739999999993</v>
      </c>
      <c r="S158" s="230"/>
      <c r="T158" s="23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3" t="s">
        <v>83</v>
      </c>
      <c r="AT158" s="234" t="s">
        <v>75</v>
      </c>
      <c r="AU158" s="234" t="s">
        <v>83</v>
      </c>
      <c r="AY158" s="233" t="s">
        <v>162</v>
      </c>
      <c r="BK158" s="235">
        <f>SUM(BK159:BK162)</f>
        <v>0</v>
      </c>
    </row>
    <row r="159" s="2" customFormat="1" ht="33" customHeight="1">
      <c r="A159" s="39"/>
      <c r="B159" s="40"/>
      <c r="C159" s="238" t="s">
        <v>220</v>
      </c>
      <c r="D159" s="238" t="s">
        <v>164</v>
      </c>
      <c r="E159" s="239" t="s">
        <v>2118</v>
      </c>
      <c r="F159" s="240" t="s">
        <v>2119</v>
      </c>
      <c r="G159" s="241" t="s">
        <v>167</v>
      </c>
      <c r="H159" s="242">
        <v>3.2999999999999998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1.8907799999999999</v>
      </c>
      <c r="R159" s="248">
        <f>Q159*H159</f>
        <v>6.2395739999999993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168</v>
      </c>
      <c r="AT159" s="250" t="s">
        <v>164</v>
      </c>
      <c r="AU159" s="250" t="s">
        <v>88</v>
      </c>
      <c r="AY159" s="18" t="s">
        <v>162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168</v>
      </c>
      <c r="BM159" s="250" t="s">
        <v>2120</v>
      </c>
    </row>
    <row r="160" s="13" customFormat="1">
      <c r="A160" s="13"/>
      <c r="B160" s="252"/>
      <c r="C160" s="253"/>
      <c r="D160" s="254" t="s">
        <v>170</v>
      </c>
      <c r="E160" s="255" t="s">
        <v>1</v>
      </c>
      <c r="F160" s="256" t="s">
        <v>2121</v>
      </c>
      <c r="G160" s="253"/>
      <c r="H160" s="257">
        <v>3.2400000000000002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170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162</v>
      </c>
    </row>
    <row r="161" s="13" customFormat="1">
      <c r="A161" s="13"/>
      <c r="B161" s="252"/>
      <c r="C161" s="253"/>
      <c r="D161" s="254" t="s">
        <v>170</v>
      </c>
      <c r="E161" s="255" t="s">
        <v>1</v>
      </c>
      <c r="F161" s="256" t="s">
        <v>544</v>
      </c>
      <c r="G161" s="253"/>
      <c r="H161" s="257">
        <v>0.059999999999999998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170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162</v>
      </c>
    </row>
    <row r="162" s="14" customFormat="1">
      <c r="A162" s="14"/>
      <c r="B162" s="264"/>
      <c r="C162" s="265"/>
      <c r="D162" s="254" t="s">
        <v>170</v>
      </c>
      <c r="E162" s="266" t="s">
        <v>1</v>
      </c>
      <c r="F162" s="267" t="s">
        <v>173</v>
      </c>
      <c r="G162" s="265"/>
      <c r="H162" s="268">
        <v>3.3000000000000003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4" t="s">
        <v>170</v>
      </c>
      <c r="AU162" s="274" t="s">
        <v>88</v>
      </c>
      <c r="AV162" s="14" t="s">
        <v>168</v>
      </c>
      <c r="AW162" s="14" t="s">
        <v>31</v>
      </c>
      <c r="AX162" s="14" t="s">
        <v>83</v>
      </c>
      <c r="AY162" s="274" t="s">
        <v>162</v>
      </c>
    </row>
    <row r="163" s="12" customFormat="1" ht="22.8" customHeight="1">
      <c r="A163" s="12"/>
      <c r="B163" s="222"/>
      <c r="C163" s="223"/>
      <c r="D163" s="224" t="s">
        <v>75</v>
      </c>
      <c r="E163" s="236" t="s">
        <v>205</v>
      </c>
      <c r="F163" s="236" t="s">
        <v>2122</v>
      </c>
      <c r="G163" s="223"/>
      <c r="H163" s="223"/>
      <c r="I163" s="226"/>
      <c r="J163" s="237">
        <f>BK163</f>
        <v>0</v>
      </c>
      <c r="K163" s="223"/>
      <c r="L163" s="228"/>
      <c r="M163" s="229"/>
      <c r="N163" s="230"/>
      <c r="O163" s="230"/>
      <c r="P163" s="231">
        <f>SUM(P164:P177)</f>
        <v>0</v>
      </c>
      <c r="Q163" s="230"/>
      <c r="R163" s="231">
        <f>SUM(R164:R177)</f>
        <v>0.12059200000000001</v>
      </c>
      <c r="S163" s="230"/>
      <c r="T163" s="232">
        <f>SUM(T164:T177)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3" t="s">
        <v>83</v>
      </c>
      <c r="AT163" s="234" t="s">
        <v>75</v>
      </c>
      <c r="AU163" s="234" t="s">
        <v>83</v>
      </c>
      <c r="AY163" s="233" t="s">
        <v>162</v>
      </c>
      <c r="BK163" s="235">
        <f>SUM(BK164:BK177)</f>
        <v>0</v>
      </c>
    </row>
    <row r="164" s="2" customFormat="1" ht="33" customHeight="1">
      <c r="A164" s="39"/>
      <c r="B164" s="40"/>
      <c r="C164" s="238" t="s">
        <v>224</v>
      </c>
      <c r="D164" s="238" t="s">
        <v>164</v>
      </c>
      <c r="E164" s="239" t="s">
        <v>2123</v>
      </c>
      <c r="F164" s="240" t="s">
        <v>2124</v>
      </c>
      <c r="G164" s="241" t="s">
        <v>208</v>
      </c>
      <c r="H164" s="242">
        <v>37.5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168</v>
      </c>
      <c r="AT164" s="250" t="s">
        <v>164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168</v>
      </c>
      <c r="BM164" s="250" t="s">
        <v>2125</v>
      </c>
    </row>
    <row r="165" s="13" customFormat="1">
      <c r="A165" s="13"/>
      <c r="B165" s="252"/>
      <c r="C165" s="253"/>
      <c r="D165" s="254" t="s">
        <v>170</v>
      </c>
      <c r="E165" s="255" t="s">
        <v>1</v>
      </c>
      <c r="F165" s="256" t="s">
        <v>2126</v>
      </c>
      <c r="G165" s="253"/>
      <c r="H165" s="257">
        <v>36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170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162</v>
      </c>
    </row>
    <row r="166" s="13" customFormat="1">
      <c r="A166" s="13"/>
      <c r="B166" s="252"/>
      <c r="C166" s="253"/>
      <c r="D166" s="254" t="s">
        <v>170</v>
      </c>
      <c r="E166" s="255" t="s">
        <v>1</v>
      </c>
      <c r="F166" s="256" t="s">
        <v>2127</v>
      </c>
      <c r="G166" s="253"/>
      <c r="H166" s="257">
        <v>1.5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170</v>
      </c>
      <c r="AU166" s="263" t="s">
        <v>88</v>
      </c>
      <c r="AV166" s="13" t="s">
        <v>88</v>
      </c>
      <c r="AW166" s="13" t="s">
        <v>31</v>
      </c>
      <c r="AX166" s="13" t="s">
        <v>76</v>
      </c>
      <c r="AY166" s="263" t="s">
        <v>162</v>
      </c>
    </row>
    <row r="167" s="14" customFormat="1">
      <c r="A167" s="14"/>
      <c r="B167" s="264"/>
      <c r="C167" s="265"/>
      <c r="D167" s="254" t="s">
        <v>170</v>
      </c>
      <c r="E167" s="266" t="s">
        <v>1</v>
      </c>
      <c r="F167" s="267" t="s">
        <v>173</v>
      </c>
      <c r="G167" s="265"/>
      <c r="H167" s="268">
        <v>37.5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4" t="s">
        <v>170</v>
      </c>
      <c r="AU167" s="274" t="s">
        <v>88</v>
      </c>
      <c r="AV167" s="14" t="s">
        <v>168</v>
      </c>
      <c r="AW167" s="14" t="s">
        <v>31</v>
      </c>
      <c r="AX167" s="14" t="s">
        <v>83</v>
      </c>
      <c r="AY167" s="274" t="s">
        <v>162</v>
      </c>
    </row>
    <row r="168" s="2" customFormat="1" ht="24.15" customHeight="1">
      <c r="A168" s="39"/>
      <c r="B168" s="40"/>
      <c r="C168" s="291" t="s">
        <v>228</v>
      </c>
      <c r="D168" s="291" t="s">
        <v>534</v>
      </c>
      <c r="E168" s="292" t="s">
        <v>2128</v>
      </c>
      <c r="F168" s="293" t="s">
        <v>2129</v>
      </c>
      <c r="G168" s="294" t="s">
        <v>208</v>
      </c>
      <c r="H168" s="295">
        <v>39.399999999999999</v>
      </c>
      <c r="I168" s="296"/>
      <c r="J168" s="297">
        <f>ROUND(I168*H168,2)</f>
        <v>0</v>
      </c>
      <c r="K168" s="298"/>
      <c r="L168" s="299"/>
      <c r="M168" s="300" t="s">
        <v>1</v>
      </c>
      <c r="N168" s="301" t="s">
        <v>42</v>
      </c>
      <c r="O168" s="98"/>
      <c r="P168" s="248">
        <f>O168*H168</f>
        <v>0</v>
      </c>
      <c r="Q168" s="248">
        <v>0.00027999999999999998</v>
      </c>
      <c r="R168" s="248">
        <f>Q168*H168</f>
        <v>0.011031999999999998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205</v>
      </c>
      <c r="AT168" s="250" t="s">
        <v>534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168</v>
      </c>
      <c r="BM168" s="250" t="s">
        <v>2130</v>
      </c>
    </row>
    <row r="169" s="13" customFormat="1">
      <c r="A169" s="13"/>
      <c r="B169" s="252"/>
      <c r="C169" s="253"/>
      <c r="D169" s="254" t="s">
        <v>170</v>
      </c>
      <c r="E169" s="255" t="s">
        <v>1</v>
      </c>
      <c r="F169" s="256" t="s">
        <v>2131</v>
      </c>
      <c r="G169" s="253"/>
      <c r="H169" s="257">
        <v>39.375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170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162</v>
      </c>
    </row>
    <row r="170" s="13" customFormat="1">
      <c r="A170" s="13"/>
      <c r="B170" s="252"/>
      <c r="C170" s="253"/>
      <c r="D170" s="254" t="s">
        <v>170</v>
      </c>
      <c r="E170" s="255" t="s">
        <v>1</v>
      </c>
      <c r="F170" s="256" t="s">
        <v>478</v>
      </c>
      <c r="G170" s="253"/>
      <c r="H170" s="257">
        <v>0.025000000000000001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170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162</v>
      </c>
    </row>
    <row r="171" s="14" customFormat="1">
      <c r="A171" s="14"/>
      <c r="B171" s="264"/>
      <c r="C171" s="265"/>
      <c r="D171" s="254" t="s">
        <v>170</v>
      </c>
      <c r="E171" s="266" t="s">
        <v>1</v>
      </c>
      <c r="F171" s="267" t="s">
        <v>173</v>
      </c>
      <c r="G171" s="265"/>
      <c r="H171" s="268">
        <v>39.399999999999999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4" t="s">
        <v>170</v>
      </c>
      <c r="AU171" s="274" t="s">
        <v>88</v>
      </c>
      <c r="AV171" s="14" t="s">
        <v>168</v>
      </c>
      <c r="AW171" s="14" t="s">
        <v>31</v>
      </c>
      <c r="AX171" s="14" t="s">
        <v>83</v>
      </c>
      <c r="AY171" s="274" t="s">
        <v>162</v>
      </c>
    </row>
    <row r="172" s="2" customFormat="1" ht="21.75" customHeight="1">
      <c r="A172" s="39"/>
      <c r="B172" s="40"/>
      <c r="C172" s="291" t="s">
        <v>232</v>
      </c>
      <c r="D172" s="291" t="s">
        <v>534</v>
      </c>
      <c r="E172" s="292" t="s">
        <v>2132</v>
      </c>
      <c r="F172" s="293" t="s">
        <v>2133</v>
      </c>
      <c r="G172" s="294" t="s">
        <v>203</v>
      </c>
      <c r="H172" s="295">
        <v>1</v>
      </c>
      <c r="I172" s="296"/>
      <c r="J172" s="297">
        <f>ROUND(I172*H172,2)</f>
        <v>0</v>
      </c>
      <c r="K172" s="298"/>
      <c r="L172" s="299"/>
      <c r="M172" s="300" t="s">
        <v>1</v>
      </c>
      <c r="N172" s="301" t="s">
        <v>42</v>
      </c>
      <c r="O172" s="98"/>
      <c r="P172" s="248">
        <f>O172*H172</f>
        <v>0</v>
      </c>
      <c r="Q172" s="248">
        <v>0.0011199999999999999</v>
      </c>
      <c r="R172" s="248">
        <f>Q172*H172</f>
        <v>0.0011199999999999999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205</v>
      </c>
      <c r="AT172" s="250" t="s">
        <v>534</v>
      </c>
      <c r="AU172" s="250" t="s">
        <v>88</v>
      </c>
      <c r="AY172" s="18" t="s">
        <v>162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168</v>
      </c>
      <c r="BM172" s="250" t="s">
        <v>2134</v>
      </c>
    </row>
    <row r="173" s="2" customFormat="1" ht="24.15" customHeight="1">
      <c r="A173" s="39"/>
      <c r="B173" s="40"/>
      <c r="C173" s="238" t="s">
        <v>237</v>
      </c>
      <c r="D173" s="238" t="s">
        <v>164</v>
      </c>
      <c r="E173" s="239" t="s">
        <v>2135</v>
      </c>
      <c r="F173" s="240" t="s">
        <v>2136</v>
      </c>
      <c r="G173" s="241" t="s">
        <v>208</v>
      </c>
      <c r="H173" s="242">
        <v>37.5</v>
      </c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168</v>
      </c>
      <c r="AT173" s="250" t="s">
        <v>164</v>
      </c>
      <c r="AU173" s="250" t="s">
        <v>88</v>
      </c>
      <c r="AY173" s="18" t="s">
        <v>162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168</v>
      </c>
      <c r="BM173" s="250" t="s">
        <v>2137</v>
      </c>
    </row>
    <row r="174" s="2" customFormat="1" ht="24.15" customHeight="1">
      <c r="A174" s="39"/>
      <c r="B174" s="40"/>
      <c r="C174" s="238" t="s">
        <v>245</v>
      </c>
      <c r="D174" s="238" t="s">
        <v>164</v>
      </c>
      <c r="E174" s="239" t="s">
        <v>2138</v>
      </c>
      <c r="F174" s="240" t="s">
        <v>2139</v>
      </c>
      <c r="G174" s="241" t="s">
        <v>208</v>
      </c>
      <c r="H174" s="242">
        <v>37.5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168</v>
      </c>
      <c r="AT174" s="250" t="s">
        <v>164</v>
      </c>
      <c r="AU174" s="250" t="s">
        <v>88</v>
      </c>
      <c r="AY174" s="18" t="s">
        <v>162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168</v>
      </c>
      <c r="BM174" s="250" t="s">
        <v>2140</v>
      </c>
    </row>
    <row r="175" s="2" customFormat="1" ht="24.15" customHeight="1">
      <c r="A175" s="39"/>
      <c r="B175" s="40"/>
      <c r="C175" s="238" t="s">
        <v>249</v>
      </c>
      <c r="D175" s="238" t="s">
        <v>164</v>
      </c>
      <c r="E175" s="239" t="s">
        <v>2141</v>
      </c>
      <c r="F175" s="240" t="s">
        <v>2142</v>
      </c>
      <c r="G175" s="241" t="s">
        <v>203</v>
      </c>
      <c r="H175" s="242">
        <v>2</v>
      </c>
      <c r="I175" s="243"/>
      <c r="J175" s="244">
        <f>ROUND(I175*H175,2)</f>
        <v>0</v>
      </c>
      <c r="K175" s="245"/>
      <c r="L175" s="45"/>
      <c r="M175" s="246" t="s">
        <v>1</v>
      </c>
      <c r="N175" s="247" t="s">
        <v>42</v>
      </c>
      <c r="O175" s="98"/>
      <c r="P175" s="248">
        <f>O175*H175</f>
        <v>0</v>
      </c>
      <c r="Q175" s="248">
        <v>0.052420000000000001</v>
      </c>
      <c r="R175" s="248">
        <f>Q175*H175</f>
        <v>0.10484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168</v>
      </c>
      <c r="AT175" s="250" t="s">
        <v>164</v>
      </c>
      <c r="AU175" s="250" t="s">
        <v>88</v>
      </c>
      <c r="AY175" s="18" t="s">
        <v>162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168</v>
      </c>
      <c r="BM175" s="250" t="s">
        <v>2143</v>
      </c>
    </row>
    <row r="176" s="2" customFormat="1" ht="16.5" customHeight="1">
      <c r="A176" s="39"/>
      <c r="B176" s="40"/>
      <c r="C176" s="238" t="s">
        <v>262</v>
      </c>
      <c r="D176" s="238" t="s">
        <v>164</v>
      </c>
      <c r="E176" s="239" t="s">
        <v>2144</v>
      </c>
      <c r="F176" s="240" t="s">
        <v>2145</v>
      </c>
      <c r="G176" s="241" t="s">
        <v>203</v>
      </c>
      <c r="H176" s="242">
        <v>1</v>
      </c>
      <c r="I176" s="243"/>
      <c r="J176" s="244">
        <f>ROUND(I176*H176,2)</f>
        <v>0</v>
      </c>
      <c r="K176" s="245"/>
      <c r="L176" s="45"/>
      <c r="M176" s="246" t="s">
        <v>1</v>
      </c>
      <c r="N176" s="247" t="s">
        <v>42</v>
      </c>
      <c r="O176" s="98"/>
      <c r="P176" s="248">
        <f>O176*H176</f>
        <v>0</v>
      </c>
      <c r="Q176" s="248">
        <v>0</v>
      </c>
      <c r="R176" s="248">
        <f>Q176*H176</f>
        <v>0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168</v>
      </c>
      <c r="AT176" s="250" t="s">
        <v>164</v>
      </c>
      <c r="AU176" s="250" t="s">
        <v>88</v>
      </c>
      <c r="AY176" s="18" t="s">
        <v>162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168</v>
      </c>
      <c r="BM176" s="250" t="s">
        <v>2146</v>
      </c>
    </row>
    <row r="177" s="2" customFormat="1" ht="24.15" customHeight="1">
      <c r="A177" s="39"/>
      <c r="B177" s="40"/>
      <c r="C177" s="238" t="s">
        <v>269</v>
      </c>
      <c r="D177" s="238" t="s">
        <v>164</v>
      </c>
      <c r="E177" s="239" t="s">
        <v>2147</v>
      </c>
      <c r="F177" s="240" t="s">
        <v>2148</v>
      </c>
      <c r="G177" s="241" t="s">
        <v>208</v>
      </c>
      <c r="H177" s="242">
        <v>36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0.00010000000000000001</v>
      </c>
      <c r="R177" s="248">
        <f>Q177*H177</f>
        <v>0.0036000000000000003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168</v>
      </c>
      <c r="AT177" s="250" t="s">
        <v>164</v>
      </c>
      <c r="AU177" s="250" t="s">
        <v>88</v>
      </c>
      <c r="AY177" s="18" t="s">
        <v>162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168</v>
      </c>
      <c r="BM177" s="250" t="s">
        <v>2149</v>
      </c>
    </row>
    <row r="178" s="12" customFormat="1" ht="22.8" customHeight="1">
      <c r="A178" s="12"/>
      <c r="B178" s="222"/>
      <c r="C178" s="223"/>
      <c r="D178" s="224" t="s">
        <v>75</v>
      </c>
      <c r="E178" s="236" t="s">
        <v>726</v>
      </c>
      <c r="F178" s="236" t="s">
        <v>727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P179</f>
        <v>0</v>
      </c>
      <c r="Q178" s="230"/>
      <c r="R178" s="231">
        <f>R179</f>
        <v>0</v>
      </c>
      <c r="S178" s="230"/>
      <c r="T178" s="23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3" t="s">
        <v>83</v>
      </c>
      <c r="AT178" s="234" t="s">
        <v>75</v>
      </c>
      <c r="AU178" s="234" t="s">
        <v>83</v>
      </c>
      <c r="AY178" s="233" t="s">
        <v>162</v>
      </c>
      <c r="BK178" s="235">
        <f>BK179</f>
        <v>0</v>
      </c>
    </row>
    <row r="179" s="2" customFormat="1" ht="33" customHeight="1">
      <c r="A179" s="39"/>
      <c r="B179" s="40"/>
      <c r="C179" s="238" t="s">
        <v>274</v>
      </c>
      <c r="D179" s="238" t="s">
        <v>164</v>
      </c>
      <c r="E179" s="239" t="s">
        <v>2150</v>
      </c>
      <c r="F179" s="240" t="s">
        <v>2151</v>
      </c>
      <c r="G179" s="241" t="s">
        <v>183</v>
      </c>
      <c r="H179" s="242">
        <v>18.649999999999999</v>
      </c>
      <c r="I179" s="243"/>
      <c r="J179" s="244">
        <f>ROUND(I179*H179,2)</f>
        <v>0</v>
      </c>
      <c r="K179" s="245"/>
      <c r="L179" s="45"/>
      <c r="M179" s="286" t="s">
        <v>1</v>
      </c>
      <c r="N179" s="287" t="s">
        <v>42</v>
      </c>
      <c r="O179" s="288"/>
      <c r="P179" s="289">
        <f>O179*H179</f>
        <v>0</v>
      </c>
      <c r="Q179" s="289">
        <v>0</v>
      </c>
      <c r="R179" s="289">
        <f>Q179*H179</f>
        <v>0</v>
      </c>
      <c r="S179" s="289">
        <v>0</v>
      </c>
      <c r="T179" s="29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168</v>
      </c>
      <c r="AT179" s="250" t="s">
        <v>164</v>
      </c>
      <c r="AU179" s="250" t="s">
        <v>88</v>
      </c>
      <c r="AY179" s="18" t="s">
        <v>162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168</v>
      </c>
      <c r="BM179" s="250" t="s">
        <v>2152</v>
      </c>
    </row>
    <row r="180" s="2" customFormat="1" ht="6.96" customHeight="1">
      <c r="A180" s="39"/>
      <c r="B180" s="73"/>
      <c r="C180" s="74"/>
      <c r="D180" s="74"/>
      <c r="E180" s="74"/>
      <c r="F180" s="74"/>
      <c r="G180" s="74"/>
      <c r="H180" s="74"/>
      <c r="I180" s="74"/>
      <c r="J180" s="74"/>
      <c r="K180" s="74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a2xpCzAmV3F3+KAO6jpP54/lHu44dZO/e9YXIgSZfglYabeDsV/qyUPT6xPkOfzVvfgytDu18RVDMZajlC1h/Q==" hashValue="0nFn+LWpATNwjJSSN3tR6Colg0aBkJhhut8rIvA3wkavPM/WBjSOFTW4Ce0mFz9YcdiXoeB3i/E2gKyUnI5/2Q==" algorithmName="SHA-512" password="CC35"/>
  <autoFilter ref="C124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2087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2153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ROUND((SUM(BE125:BE168)),  2)</f>
        <v>0</v>
      </c>
      <c r="G35" s="172"/>
      <c r="H35" s="172"/>
      <c r="I35" s="173">
        <v>0.20000000000000001</v>
      </c>
      <c r="J35" s="171">
        <f>ROUND(((SUM(BE125:BE168))*I35),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ROUND((SUM(BF125:BF168)),  2)</f>
        <v>0</v>
      </c>
      <c r="G36" s="172"/>
      <c r="H36" s="172"/>
      <c r="I36" s="173">
        <v>0.20000000000000001</v>
      </c>
      <c r="J36" s="171">
        <f>ROUND(((SUM(BF125:BF168))*I36),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ROUND((SUM(BG125:BG168)),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ROUND((SUM(BH125:BH168)),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ROUND((SUM(BI125:BI168)),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2087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SO-04.2  Požiarny vodovod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319</v>
      </c>
      <c r="E101" s="207"/>
      <c r="F101" s="207"/>
      <c r="G101" s="207"/>
      <c r="H101" s="207"/>
      <c r="I101" s="207"/>
      <c r="J101" s="208">
        <f>J156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2089</v>
      </c>
      <c r="E102" s="207"/>
      <c r="F102" s="207"/>
      <c r="G102" s="207"/>
      <c r="H102" s="207"/>
      <c r="I102" s="207"/>
      <c r="J102" s="208">
        <f>J159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322</v>
      </c>
      <c r="E103" s="207"/>
      <c r="F103" s="207"/>
      <c r="G103" s="207"/>
      <c r="H103" s="207"/>
      <c r="I103" s="207"/>
      <c r="J103" s="208">
        <f>J167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148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94" t="str">
        <f>E7</f>
        <v>Nízkokapacitné ubytovacie zariadenie - prestavba, prístavba a nadstavba vedľajšej stavby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2087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02 - SO-04.2  Požiarny vodovod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Okoč, Hlavná ulica č. 1780</v>
      </c>
      <c r="G119" s="41"/>
      <c r="H119" s="41"/>
      <c r="I119" s="33" t="s">
        <v>21</v>
      </c>
      <c r="J119" s="86" t="str">
        <f>IF(J14="","",J14)</f>
        <v>19. 7. 2023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JUMA, s.r.o., Okoč</v>
      </c>
      <c r="G121" s="41"/>
      <c r="H121" s="41"/>
      <c r="I121" s="33" t="s">
        <v>29</v>
      </c>
      <c r="J121" s="37" t="str">
        <f>E23</f>
        <v>Ing. Attila Urbán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149</v>
      </c>
      <c r="D124" s="213" t="s">
        <v>61</v>
      </c>
      <c r="E124" s="213" t="s">
        <v>57</v>
      </c>
      <c r="F124" s="213" t="s">
        <v>58</v>
      </c>
      <c r="G124" s="213" t="s">
        <v>150</v>
      </c>
      <c r="H124" s="213" t="s">
        <v>151</v>
      </c>
      <c r="I124" s="213" t="s">
        <v>152</v>
      </c>
      <c r="J124" s="214" t="s">
        <v>138</v>
      </c>
      <c r="K124" s="215" t="s">
        <v>153</v>
      </c>
      <c r="L124" s="216"/>
      <c r="M124" s="107" t="s">
        <v>1</v>
      </c>
      <c r="N124" s="108" t="s">
        <v>40</v>
      </c>
      <c r="O124" s="108" t="s">
        <v>154</v>
      </c>
      <c r="P124" s="108" t="s">
        <v>155</v>
      </c>
      <c r="Q124" s="108" t="s">
        <v>156</v>
      </c>
      <c r="R124" s="108" t="s">
        <v>157</v>
      </c>
      <c r="S124" s="108" t="s">
        <v>158</v>
      </c>
      <c r="T124" s="109" t="s">
        <v>159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139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10.326124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140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160</v>
      </c>
      <c r="F126" s="225" t="s">
        <v>161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P127+P156+P159+P167</f>
        <v>0</v>
      </c>
      <c r="Q126" s="230"/>
      <c r="R126" s="231">
        <f>R127+R156+R159+R167</f>
        <v>10.326124</v>
      </c>
      <c r="S126" s="230"/>
      <c r="T126" s="232">
        <f>T127+T156+T159+T167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162</v>
      </c>
      <c r="BK126" s="235">
        <f>BK127+BK156+BK159+BK167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163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SUM(P128:P155)</f>
        <v>0</v>
      </c>
      <c r="Q127" s="230"/>
      <c r="R127" s="231">
        <f>SUM(R128:R155)</f>
        <v>6.8099999999999996</v>
      </c>
      <c r="S127" s="230"/>
      <c r="T127" s="232">
        <f>SUM(T128:T155)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162</v>
      </c>
      <c r="BK127" s="235">
        <f>SUM(BK128:BK155)</f>
        <v>0</v>
      </c>
    </row>
    <row r="128" s="2" customFormat="1" ht="24.15" customHeight="1">
      <c r="A128" s="39"/>
      <c r="B128" s="40"/>
      <c r="C128" s="238" t="s">
        <v>83</v>
      </c>
      <c r="D128" s="238" t="s">
        <v>164</v>
      </c>
      <c r="E128" s="239" t="s">
        <v>165</v>
      </c>
      <c r="F128" s="240" t="s">
        <v>166</v>
      </c>
      <c r="G128" s="241" t="s">
        <v>167</v>
      </c>
      <c r="H128" s="242">
        <v>2.2999999999999998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168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168</v>
      </c>
      <c r="BM128" s="250" t="s">
        <v>2154</v>
      </c>
    </row>
    <row r="129" s="13" customFormat="1">
      <c r="A129" s="13"/>
      <c r="B129" s="252"/>
      <c r="C129" s="253"/>
      <c r="D129" s="254" t="s">
        <v>170</v>
      </c>
      <c r="E129" s="255" t="s">
        <v>1</v>
      </c>
      <c r="F129" s="256" t="s">
        <v>2155</v>
      </c>
      <c r="G129" s="253"/>
      <c r="H129" s="257">
        <v>2.25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170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162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219</v>
      </c>
      <c r="G130" s="253"/>
      <c r="H130" s="257">
        <v>0.050000000000000003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162</v>
      </c>
    </row>
    <row r="131" s="14" customFormat="1">
      <c r="A131" s="14"/>
      <c r="B131" s="264"/>
      <c r="C131" s="265"/>
      <c r="D131" s="254" t="s">
        <v>170</v>
      </c>
      <c r="E131" s="266" t="s">
        <v>1</v>
      </c>
      <c r="F131" s="267" t="s">
        <v>2092</v>
      </c>
      <c r="G131" s="265"/>
      <c r="H131" s="268">
        <v>2.2999999999999998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170</v>
      </c>
      <c r="AU131" s="274" t="s">
        <v>88</v>
      </c>
      <c r="AV131" s="14" t="s">
        <v>168</v>
      </c>
      <c r="AW131" s="14" t="s">
        <v>31</v>
      </c>
      <c r="AX131" s="14" t="s">
        <v>83</v>
      </c>
      <c r="AY131" s="274" t="s">
        <v>162</v>
      </c>
    </row>
    <row r="132" s="2" customFormat="1" ht="21.75" customHeight="1">
      <c r="A132" s="39"/>
      <c r="B132" s="40"/>
      <c r="C132" s="238" t="s">
        <v>88</v>
      </c>
      <c r="D132" s="238" t="s">
        <v>164</v>
      </c>
      <c r="E132" s="239" t="s">
        <v>2093</v>
      </c>
      <c r="F132" s="240" t="s">
        <v>2094</v>
      </c>
      <c r="G132" s="241" t="s">
        <v>167</v>
      </c>
      <c r="H132" s="242">
        <v>12.800000000000001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168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168</v>
      </c>
      <c r="BM132" s="250" t="s">
        <v>2156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2157</v>
      </c>
      <c r="G133" s="253"/>
      <c r="H133" s="257">
        <v>15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162</v>
      </c>
    </row>
    <row r="134" s="13" customFormat="1">
      <c r="A134" s="13"/>
      <c r="B134" s="252"/>
      <c r="C134" s="253"/>
      <c r="D134" s="254" t="s">
        <v>170</v>
      </c>
      <c r="E134" s="255" t="s">
        <v>1</v>
      </c>
      <c r="F134" s="256" t="s">
        <v>2158</v>
      </c>
      <c r="G134" s="253"/>
      <c r="H134" s="257">
        <v>-2.25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170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162</v>
      </c>
    </row>
    <row r="135" s="15" customFormat="1">
      <c r="A135" s="15"/>
      <c r="B135" s="275"/>
      <c r="C135" s="276"/>
      <c r="D135" s="254" t="s">
        <v>170</v>
      </c>
      <c r="E135" s="277" t="s">
        <v>1</v>
      </c>
      <c r="F135" s="278" t="s">
        <v>218</v>
      </c>
      <c r="G135" s="276"/>
      <c r="H135" s="279">
        <v>12.75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170</v>
      </c>
      <c r="AU135" s="285" t="s">
        <v>88</v>
      </c>
      <c r="AV135" s="15" t="s">
        <v>177</v>
      </c>
      <c r="AW135" s="15" t="s">
        <v>31</v>
      </c>
      <c r="AX135" s="15" t="s">
        <v>76</v>
      </c>
      <c r="AY135" s="285" t="s">
        <v>162</v>
      </c>
    </row>
    <row r="136" s="13" customFormat="1">
      <c r="A136" s="13"/>
      <c r="B136" s="252"/>
      <c r="C136" s="253"/>
      <c r="D136" s="254" t="s">
        <v>170</v>
      </c>
      <c r="E136" s="255" t="s">
        <v>1</v>
      </c>
      <c r="F136" s="256" t="s">
        <v>219</v>
      </c>
      <c r="G136" s="253"/>
      <c r="H136" s="257">
        <v>0.050000000000000003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170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162</v>
      </c>
    </row>
    <row r="137" s="14" customFormat="1">
      <c r="A137" s="14"/>
      <c r="B137" s="264"/>
      <c r="C137" s="265"/>
      <c r="D137" s="254" t="s">
        <v>170</v>
      </c>
      <c r="E137" s="266" t="s">
        <v>1</v>
      </c>
      <c r="F137" s="267" t="s">
        <v>2092</v>
      </c>
      <c r="G137" s="265"/>
      <c r="H137" s="268">
        <v>12.800000000000001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170</v>
      </c>
      <c r="AU137" s="274" t="s">
        <v>88</v>
      </c>
      <c r="AV137" s="14" t="s">
        <v>168</v>
      </c>
      <c r="AW137" s="14" t="s">
        <v>31</v>
      </c>
      <c r="AX137" s="14" t="s">
        <v>83</v>
      </c>
      <c r="AY137" s="274" t="s">
        <v>162</v>
      </c>
    </row>
    <row r="138" s="2" customFormat="1" ht="37.8" customHeight="1">
      <c r="A138" s="39"/>
      <c r="B138" s="40"/>
      <c r="C138" s="238" t="s">
        <v>177</v>
      </c>
      <c r="D138" s="238" t="s">
        <v>164</v>
      </c>
      <c r="E138" s="239" t="s">
        <v>2098</v>
      </c>
      <c r="F138" s="240" t="s">
        <v>2099</v>
      </c>
      <c r="G138" s="241" t="s">
        <v>167</v>
      </c>
      <c r="H138" s="242">
        <v>12.800000000000001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168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168</v>
      </c>
      <c r="BM138" s="250" t="s">
        <v>2159</v>
      </c>
    </row>
    <row r="139" s="2" customFormat="1" ht="33" customHeight="1">
      <c r="A139" s="39"/>
      <c r="B139" s="40"/>
      <c r="C139" s="238" t="s">
        <v>168</v>
      </c>
      <c r="D139" s="238" t="s">
        <v>164</v>
      </c>
      <c r="E139" s="239" t="s">
        <v>2160</v>
      </c>
      <c r="F139" s="240" t="s">
        <v>2161</v>
      </c>
      <c r="G139" s="241" t="s">
        <v>167</v>
      </c>
      <c r="H139" s="242">
        <v>5.4000000000000004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2162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2163</v>
      </c>
      <c r="G140" s="253"/>
      <c r="H140" s="257">
        <v>15.1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162</v>
      </c>
    </row>
    <row r="141" s="13" customFormat="1">
      <c r="A141" s="13"/>
      <c r="B141" s="252"/>
      <c r="C141" s="253"/>
      <c r="D141" s="254" t="s">
        <v>170</v>
      </c>
      <c r="E141" s="255" t="s">
        <v>1</v>
      </c>
      <c r="F141" s="256" t="s">
        <v>2164</v>
      </c>
      <c r="G141" s="253"/>
      <c r="H141" s="257">
        <v>-9.6999999999999993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170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162</v>
      </c>
    </row>
    <row r="142" s="14" customFormat="1">
      <c r="A142" s="14"/>
      <c r="B142" s="264"/>
      <c r="C142" s="265"/>
      <c r="D142" s="254" t="s">
        <v>170</v>
      </c>
      <c r="E142" s="266" t="s">
        <v>1</v>
      </c>
      <c r="F142" s="267" t="s">
        <v>1189</v>
      </c>
      <c r="G142" s="265"/>
      <c r="H142" s="268">
        <v>5.4000000000000004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170</v>
      </c>
      <c r="AU142" s="274" t="s">
        <v>88</v>
      </c>
      <c r="AV142" s="14" t="s">
        <v>168</v>
      </c>
      <c r="AW142" s="14" t="s">
        <v>31</v>
      </c>
      <c r="AX142" s="14" t="s">
        <v>83</v>
      </c>
      <c r="AY142" s="274" t="s">
        <v>162</v>
      </c>
    </row>
    <row r="143" s="2" customFormat="1" ht="16.5" customHeight="1">
      <c r="A143" s="39"/>
      <c r="B143" s="40"/>
      <c r="C143" s="238" t="s">
        <v>188</v>
      </c>
      <c r="D143" s="238" t="s">
        <v>164</v>
      </c>
      <c r="E143" s="239" t="s">
        <v>178</v>
      </c>
      <c r="F143" s="240" t="s">
        <v>179</v>
      </c>
      <c r="G143" s="241" t="s">
        <v>167</v>
      </c>
      <c r="H143" s="242">
        <v>5.4000000000000004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168</v>
      </c>
      <c r="AT143" s="250" t="s">
        <v>164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168</v>
      </c>
      <c r="BM143" s="250" t="s">
        <v>2165</v>
      </c>
    </row>
    <row r="144" s="2" customFormat="1" ht="16.5" customHeight="1">
      <c r="A144" s="39"/>
      <c r="B144" s="40"/>
      <c r="C144" s="238" t="s">
        <v>194</v>
      </c>
      <c r="D144" s="238" t="s">
        <v>164</v>
      </c>
      <c r="E144" s="239" t="s">
        <v>181</v>
      </c>
      <c r="F144" s="240" t="s">
        <v>182</v>
      </c>
      <c r="G144" s="241" t="s">
        <v>183</v>
      </c>
      <c r="H144" s="242">
        <v>9.7200000000000006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168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168</v>
      </c>
      <c r="BM144" s="250" t="s">
        <v>2166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2167</v>
      </c>
      <c r="G145" s="253"/>
      <c r="H145" s="257">
        <v>9.7200000000000006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83</v>
      </c>
      <c r="AY145" s="263" t="s">
        <v>162</v>
      </c>
    </row>
    <row r="146" s="2" customFormat="1" ht="24.15" customHeight="1">
      <c r="A146" s="39"/>
      <c r="B146" s="40"/>
      <c r="C146" s="238" t="s">
        <v>200</v>
      </c>
      <c r="D146" s="238" t="s">
        <v>164</v>
      </c>
      <c r="E146" s="239" t="s">
        <v>1943</v>
      </c>
      <c r="F146" s="240" t="s">
        <v>1944</v>
      </c>
      <c r="G146" s="241" t="s">
        <v>167</v>
      </c>
      <c r="H146" s="242">
        <v>9.6999999999999993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168</v>
      </c>
      <c r="AT146" s="250" t="s">
        <v>164</v>
      </c>
      <c r="AU146" s="250" t="s">
        <v>88</v>
      </c>
      <c r="AY146" s="18" t="s">
        <v>162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168</v>
      </c>
      <c r="BM146" s="250" t="s">
        <v>2168</v>
      </c>
    </row>
    <row r="147" s="13" customFormat="1">
      <c r="A147" s="13"/>
      <c r="B147" s="252"/>
      <c r="C147" s="253"/>
      <c r="D147" s="254" t="s">
        <v>170</v>
      </c>
      <c r="E147" s="255" t="s">
        <v>1</v>
      </c>
      <c r="F147" s="256" t="s">
        <v>2169</v>
      </c>
      <c r="G147" s="253"/>
      <c r="H147" s="257">
        <v>15.1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170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162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2170</v>
      </c>
      <c r="G148" s="253"/>
      <c r="H148" s="257">
        <v>-5.4000000000000004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4" customFormat="1">
      <c r="A149" s="14"/>
      <c r="B149" s="264"/>
      <c r="C149" s="265"/>
      <c r="D149" s="254" t="s">
        <v>170</v>
      </c>
      <c r="E149" s="266" t="s">
        <v>1</v>
      </c>
      <c r="F149" s="267" t="s">
        <v>173</v>
      </c>
      <c r="G149" s="265"/>
      <c r="H149" s="268">
        <v>9.6999999999999993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170</v>
      </c>
      <c r="AU149" s="274" t="s">
        <v>88</v>
      </c>
      <c r="AV149" s="14" t="s">
        <v>168</v>
      </c>
      <c r="AW149" s="14" t="s">
        <v>31</v>
      </c>
      <c r="AX149" s="14" t="s">
        <v>83</v>
      </c>
      <c r="AY149" s="274" t="s">
        <v>162</v>
      </c>
    </row>
    <row r="150" s="2" customFormat="1" ht="24.15" customHeight="1">
      <c r="A150" s="39"/>
      <c r="B150" s="40"/>
      <c r="C150" s="238" t="s">
        <v>205</v>
      </c>
      <c r="D150" s="238" t="s">
        <v>164</v>
      </c>
      <c r="E150" s="239" t="s">
        <v>2110</v>
      </c>
      <c r="F150" s="240" t="s">
        <v>2111</v>
      </c>
      <c r="G150" s="241" t="s">
        <v>167</v>
      </c>
      <c r="H150" s="242">
        <v>3.6000000000000001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168</v>
      </c>
      <c r="AT150" s="250" t="s">
        <v>164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168</v>
      </c>
      <c r="BM150" s="250" t="s">
        <v>2171</v>
      </c>
    </row>
    <row r="151" s="13" customFormat="1">
      <c r="A151" s="13"/>
      <c r="B151" s="252"/>
      <c r="C151" s="253"/>
      <c r="D151" s="254" t="s">
        <v>170</v>
      </c>
      <c r="E151" s="255" t="s">
        <v>1</v>
      </c>
      <c r="F151" s="256" t="s">
        <v>2172</v>
      </c>
      <c r="G151" s="253"/>
      <c r="H151" s="257">
        <v>3.6000000000000001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170</v>
      </c>
      <c r="AU151" s="263" t="s">
        <v>88</v>
      </c>
      <c r="AV151" s="13" t="s">
        <v>88</v>
      </c>
      <c r="AW151" s="13" t="s">
        <v>31</v>
      </c>
      <c r="AX151" s="13" t="s">
        <v>83</v>
      </c>
      <c r="AY151" s="263" t="s">
        <v>162</v>
      </c>
    </row>
    <row r="152" s="2" customFormat="1" ht="16.5" customHeight="1">
      <c r="A152" s="39"/>
      <c r="B152" s="40"/>
      <c r="C152" s="291" t="s">
        <v>186</v>
      </c>
      <c r="D152" s="291" t="s">
        <v>534</v>
      </c>
      <c r="E152" s="292" t="s">
        <v>2114</v>
      </c>
      <c r="F152" s="293" t="s">
        <v>2115</v>
      </c>
      <c r="G152" s="294" t="s">
        <v>183</v>
      </c>
      <c r="H152" s="295">
        <v>6.8099999999999996</v>
      </c>
      <c r="I152" s="296"/>
      <c r="J152" s="297">
        <f>ROUND(I152*H152,2)</f>
        <v>0</v>
      </c>
      <c r="K152" s="298"/>
      <c r="L152" s="299"/>
      <c r="M152" s="300" t="s">
        <v>1</v>
      </c>
      <c r="N152" s="301" t="s">
        <v>42</v>
      </c>
      <c r="O152" s="98"/>
      <c r="P152" s="248">
        <f>O152*H152</f>
        <v>0</v>
      </c>
      <c r="Q152" s="248">
        <v>1</v>
      </c>
      <c r="R152" s="248">
        <f>Q152*H152</f>
        <v>6.8099999999999996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205</v>
      </c>
      <c r="AT152" s="250" t="s">
        <v>534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168</v>
      </c>
      <c r="BM152" s="250" t="s">
        <v>2173</v>
      </c>
    </row>
    <row r="153" s="13" customFormat="1">
      <c r="A153" s="13"/>
      <c r="B153" s="252"/>
      <c r="C153" s="253"/>
      <c r="D153" s="254" t="s">
        <v>170</v>
      </c>
      <c r="E153" s="255" t="s">
        <v>1</v>
      </c>
      <c r="F153" s="256" t="s">
        <v>2174</v>
      </c>
      <c r="G153" s="253"/>
      <c r="H153" s="257">
        <v>6.8040000000000003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170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162</v>
      </c>
    </row>
    <row r="154" s="13" customFormat="1">
      <c r="A154" s="13"/>
      <c r="B154" s="252"/>
      <c r="C154" s="253"/>
      <c r="D154" s="254" t="s">
        <v>170</v>
      </c>
      <c r="E154" s="255" t="s">
        <v>1</v>
      </c>
      <c r="F154" s="256" t="s">
        <v>2175</v>
      </c>
      <c r="G154" s="253"/>
      <c r="H154" s="257">
        <v>0.0060000000000000001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170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162</v>
      </c>
    </row>
    <row r="155" s="14" customFormat="1">
      <c r="A155" s="14"/>
      <c r="B155" s="264"/>
      <c r="C155" s="265"/>
      <c r="D155" s="254" t="s">
        <v>170</v>
      </c>
      <c r="E155" s="266" t="s">
        <v>1</v>
      </c>
      <c r="F155" s="267" t="s">
        <v>173</v>
      </c>
      <c r="G155" s="265"/>
      <c r="H155" s="268">
        <v>6.8100000000000005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170</v>
      </c>
      <c r="AU155" s="274" t="s">
        <v>88</v>
      </c>
      <c r="AV155" s="14" t="s">
        <v>168</v>
      </c>
      <c r="AW155" s="14" t="s">
        <v>31</v>
      </c>
      <c r="AX155" s="14" t="s">
        <v>83</v>
      </c>
      <c r="AY155" s="274" t="s">
        <v>162</v>
      </c>
    </row>
    <row r="156" s="12" customFormat="1" ht="22.8" customHeight="1">
      <c r="A156" s="12"/>
      <c r="B156" s="222"/>
      <c r="C156" s="223"/>
      <c r="D156" s="224" t="s">
        <v>75</v>
      </c>
      <c r="E156" s="236" t="s">
        <v>168</v>
      </c>
      <c r="F156" s="236" t="s">
        <v>472</v>
      </c>
      <c r="G156" s="223"/>
      <c r="H156" s="223"/>
      <c r="I156" s="226"/>
      <c r="J156" s="237">
        <f>BK156</f>
        <v>0</v>
      </c>
      <c r="K156" s="223"/>
      <c r="L156" s="228"/>
      <c r="M156" s="229"/>
      <c r="N156" s="230"/>
      <c r="O156" s="230"/>
      <c r="P156" s="231">
        <f>SUM(P157:P158)</f>
        <v>0</v>
      </c>
      <c r="Q156" s="230"/>
      <c r="R156" s="231">
        <f>SUM(R157:R158)</f>
        <v>3.4034040000000001</v>
      </c>
      <c r="S156" s="230"/>
      <c r="T156" s="232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3" t="s">
        <v>83</v>
      </c>
      <c r="AT156" s="234" t="s">
        <v>75</v>
      </c>
      <c r="AU156" s="234" t="s">
        <v>83</v>
      </c>
      <c r="AY156" s="233" t="s">
        <v>162</v>
      </c>
      <c r="BK156" s="235">
        <f>SUM(BK157:BK158)</f>
        <v>0</v>
      </c>
    </row>
    <row r="157" s="2" customFormat="1" ht="33" customHeight="1">
      <c r="A157" s="39"/>
      <c r="B157" s="40"/>
      <c r="C157" s="238" t="s">
        <v>220</v>
      </c>
      <c r="D157" s="238" t="s">
        <v>164</v>
      </c>
      <c r="E157" s="239" t="s">
        <v>2118</v>
      </c>
      <c r="F157" s="240" t="s">
        <v>2119</v>
      </c>
      <c r="G157" s="241" t="s">
        <v>167</v>
      </c>
      <c r="H157" s="242">
        <v>1.8</v>
      </c>
      <c r="I157" s="243"/>
      <c r="J157" s="244">
        <f>ROUND(I157*H157,2)</f>
        <v>0</v>
      </c>
      <c r="K157" s="245"/>
      <c r="L157" s="45"/>
      <c r="M157" s="246" t="s">
        <v>1</v>
      </c>
      <c r="N157" s="247" t="s">
        <v>42</v>
      </c>
      <c r="O157" s="98"/>
      <c r="P157" s="248">
        <f>O157*H157</f>
        <v>0</v>
      </c>
      <c r="Q157" s="248">
        <v>1.8907799999999999</v>
      </c>
      <c r="R157" s="248">
        <f>Q157*H157</f>
        <v>3.4034040000000001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168</v>
      </c>
      <c r="AT157" s="250" t="s">
        <v>164</v>
      </c>
      <c r="AU157" s="250" t="s">
        <v>88</v>
      </c>
      <c r="AY157" s="18" t="s">
        <v>162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168</v>
      </c>
      <c r="BM157" s="250" t="s">
        <v>2176</v>
      </c>
    </row>
    <row r="158" s="13" customFormat="1">
      <c r="A158" s="13"/>
      <c r="B158" s="252"/>
      <c r="C158" s="253"/>
      <c r="D158" s="254" t="s">
        <v>170</v>
      </c>
      <c r="E158" s="255" t="s">
        <v>1</v>
      </c>
      <c r="F158" s="256" t="s">
        <v>2177</v>
      </c>
      <c r="G158" s="253"/>
      <c r="H158" s="257">
        <v>1.8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170</v>
      </c>
      <c r="AU158" s="263" t="s">
        <v>88</v>
      </c>
      <c r="AV158" s="13" t="s">
        <v>88</v>
      </c>
      <c r="AW158" s="13" t="s">
        <v>31</v>
      </c>
      <c r="AX158" s="13" t="s">
        <v>83</v>
      </c>
      <c r="AY158" s="263" t="s">
        <v>162</v>
      </c>
    </row>
    <row r="159" s="12" customFormat="1" ht="22.8" customHeight="1">
      <c r="A159" s="12"/>
      <c r="B159" s="222"/>
      <c r="C159" s="223"/>
      <c r="D159" s="224" t="s">
        <v>75</v>
      </c>
      <c r="E159" s="236" t="s">
        <v>205</v>
      </c>
      <c r="F159" s="236" t="s">
        <v>2122</v>
      </c>
      <c r="G159" s="223"/>
      <c r="H159" s="223"/>
      <c r="I159" s="226"/>
      <c r="J159" s="237">
        <f>BK159</f>
        <v>0</v>
      </c>
      <c r="K159" s="223"/>
      <c r="L159" s="228"/>
      <c r="M159" s="229"/>
      <c r="N159" s="230"/>
      <c r="O159" s="230"/>
      <c r="P159" s="231">
        <f>SUM(P160:P166)</f>
        <v>0</v>
      </c>
      <c r="Q159" s="230"/>
      <c r="R159" s="231">
        <f>SUM(R160:R166)</f>
        <v>0.11272</v>
      </c>
      <c r="S159" s="230"/>
      <c r="T159" s="232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3" t="s">
        <v>83</v>
      </c>
      <c r="AT159" s="234" t="s">
        <v>75</v>
      </c>
      <c r="AU159" s="234" t="s">
        <v>83</v>
      </c>
      <c r="AY159" s="233" t="s">
        <v>162</v>
      </c>
      <c r="BK159" s="235">
        <f>SUM(BK160:BK166)</f>
        <v>0</v>
      </c>
    </row>
    <row r="160" s="2" customFormat="1" ht="33" customHeight="1">
      <c r="A160" s="39"/>
      <c r="B160" s="40"/>
      <c r="C160" s="238" t="s">
        <v>224</v>
      </c>
      <c r="D160" s="238" t="s">
        <v>164</v>
      </c>
      <c r="E160" s="239" t="s">
        <v>2123</v>
      </c>
      <c r="F160" s="240" t="s">
        <v>2124</v>
      </c>
      <c r="G160" s="241" t="s">
        <v>208</v>
      </c>
      <c r="H160" s="242">
        <v>20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168</v>
      </c>
      <c r="AT160" s="250" t="s">
        <v>164</v>
      </c>
      <c r="AU160" s="250" t="s">
        <v>88</v>
      </c>
      <c r="AY160" s="18" t="s">
        <v>162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168</v>
      </c>
      <c r="BM160" s="250" t="s">
        <v>2178</v>
      </c>
    </row>
    <row r="161" s="2" customFormat="1" ht="24.15" customHeight="1">
      <c r="A161" s="39"/>
      <c r="B161" s="40"/>
      <c r="C161" s="291" t="s">
        <v>228</v>
      </c>
      <c r="D161" s="291" t="s">
        <v>534</v>
      </c>
      <c r="E161" s="292" t="s">
        <v>2128</v>
      </c>
      <c r="F161" s="293" t="s">
        <v>2129</v>
      </c>
      <c r="G161" s="294" t="s">
        <v>208</v>
      </c>
      <c r="H161" s="295">
        <v>21</v>
      </c>
      <c r="I161" s="296"/>
      <c r="J161" s="297">
        <f>ROUND(I161*H161,2)</f>
        <v>0</v>
      </c>
      <c r="K161" s="298"/>
      <c r="L161" s="299"/>
      <c r="M161" s="300" t="s">
        <v>1</v>
      </c>
      <c r="N161" s="301" t="s">
        <v>42</v>
      </c>
      <c r="O161" s="98"/>
      <c r="P161" s="248">
        <f>O161*H161</f>
        <v>0</v>
      </c>
      <c r="Q161" s="248">
        <v>0.00027999999999999998</v>
      </c>
      <c r="R161" s="248">
        <f>Q161*H161</f>
        <v>0.0058799999999999998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205</v>
      </c>
      <c r="AT161" s="250" t="s">
        <v>534</v>
      </c>
      <c r="AU161" s="250" t="s">
        <v>88</v>
      </c>
      <c r="AY161" s="18" t="s">
        <v>162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168</v>
      </c>
      <c r="BM161" s="250" t="s">
        <v>2179</v>
      </c>
    </row>
    <row r="162" s="13" customFormat="1">
      <c r="A162" s="13"/>
      <c r="B162" s="252"/>
      <c r="C162" s="253"/>
      <c r="D162" s="254" t="s">
        <v>170</v>
      </c>
      <c r="E162" s="255" t="s">
        <v>1</v>
      </c>
      <c r="F162" s="256" t="s">
        <v>2180</v>
      </c>
      <c r="G162" s="253"/>
      <c r="H162" s="257">
        <v>21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170</v>
      </c>
      <c r="AU162" s="263" t="s">
        <v>88</v>
      </c>
      <c r="AV162" s="13" t="s">
        <v>88</v>
      </c>
      <c r="AW162" s="13" t="s">
        <v>31</v>
      </c>
      <c r="AX162" s="13" t="s">
        <v>83</v>
      </c>
      <c r="AY162" s="263" t="s">
        <v>162</v>
      </c>
    </row>
    <row r="163" s="2" customFormat="1" ht="24.15" customHeight="1">
      <c r="A163" s="39"/>
      <c r="B163" s="40"/>
      <c r="C163" s="238" t="s">
        <v>232</v>
      </c>
      <c r="D163" s="238" t="s">
        <v>164</v>
      </c>
      <c r="E163" s="239" t="s">
        <v>2135</v>
      </c>
      <c r="F163" s="240" t="s">
        <v>2136</v>
      </c>
      <c r="G163" s="241" t="s">
        <v>208</v>
      </c>
      <c r="H163" s="242">
        <v>20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168</v>
      </c>
      <c r="AT163" s="250" t="s">
        <v>164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168</v>
      </c>
      <c r="BM163" s="250" t="s">
        <v>2181</v>
      </c>
    </row>
    <row r="164" s="2" customFormat="1" ht="24.15" customHeight="1">
      <c r="A164" s="39"/>
      <c r="B164" s="40"/>
      <c r="C164" s="238" t="s">
        <v>237</v>
      </c>
      <c r="D164" s="238" t="s">
        <v>164</v>
      </c>
      <c r="E164" s="239" t="s">
        <v>2138</v>
      </c>
      <c r="F164" s="240" t="s">
        <v>2139</v>
      </c>
      <c r="G164" s="241" t="s">
        <v>208</v>
      </c>
      <c r="H164" s="242">
        <v>20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168</v>
      </c>
      <c r="AT164" s="250" t="s">
        <v>164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168</v>
      </c>
      <c r="BM164" s="250" t="s">
        <v>2182</v>
      </c>
    </row>
    <row r="165" s="2" customFormat="1" ht="24.15" customHeight="1">
      <c r="A165" s="39"/>
      <c r="B165" s="40"/>
      <c r="C165" s="238" t="s">
        <v>245</v>
      </c>
      <c r="D165" s="238" t="s">
        <v>164</v>
      </c>
      <c r="E165" s="239" t="s">
        <v>2141</v>
      </c>
      <c r="F165" s="240" t="s">
        <v>2142</v>
      </c>
      <c r="G165" s="241" t="s">
        <v>203</v>
      </c>
      <c r="H165" s="242">
        <v>2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0.052420000000000001</v>
      </c>
      <c r="R165" s="248">
        <f>Q165*H165</f>
        <v>0.10484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168</v>
      </c>
      <c r="AT165" s="250" t="s">
        <v>164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168</v>
      </c>
      <c r="BM165" s="250" t="s">
        <v>2183</v>
      </c>
    </row>
    <row r="166" s="2" customFormat="1" ht="24.15" customHeight="1">
      <c r="A166" s="39"/>
      <c r="B166" s="40"/>
      <c r="C166" s="238" t="s">
        <v>249</v>
      </c>
      <c r="D166" s="238" t="s">
        <v>164</v>
      </c>
      <c r="E166" s="239" t="s">
        <v>2147</v>
      </c>
      <c r="F166" s="240" t="s">
        <v>2148</v>
      </c>
      <c r="G166" s="241" t="s">
        <v>208</v>
      </c>
      <c r="H166" s="242">
        <v>20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0.00010000000000000001</v>
      </c>
      <c r="R166" s="248">
        <f>Q166*H166</f>
        <v>0.002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168</v>
      </c>
      <c r="AT166" s="250" t="s">
        <v>164</v>
      </c>
      <c r="AU166" s="250" t="s">
        <v>88</v>
      </c>
      <c r="AY166" s="18" t="s">
        <v>162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168</v>
      </c>
      <c r="BM166" s="250" t="s">
        <v>2184</v>
      </c>
    </row>
    <row r="167" s="12" customFormat="1" ht="22.8" customHeight="1">
      <c r="A167" s="12"/>
      <c r="B167" s="222"/>
      <c r="C167" s="223"/>
      <c r="D167" s="224" t="s">
        <v>75</v>
      </c>
      <c r="E167" s="236" t="s">
        <v>726</v>
      </c>
      <c r="F167" s="236" t="s">
        <v>727</v>
      </c>
      <c r="G167" s="223"/>
      <c r="H167" s="223"/>
      <c r="I167" s="226"/>
      <c r="J167" s="237">
        <f>BK167</f>
        <v>0</v>
      </c>
      <c r="K167" s="223"/>
      <c r="L167" s="228"/>
      <c r="M167" s="229"/>
      <c r="N167" s="230"/>
      <c r="O167" s="230"/>
      <c r="P167" s="231">
        <f>P168</f>
        <v>0</v>
      </c>
      <c r="Q167" s="230"/>
      <c r="R167" s="231">
        <f>R168</f>
        <v>0</v>
      </c>
      <c r="S167" s="230"/>
      <c r="T167" s="23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3" t="s">
        <v>83</v>
      </c>
      <c r="AT167" s="234" t="s">
        <v>75</v>
      </c>
      <c r="AU167" s="234" t="s">
        <v>83</v>
      </c>
      <c r="AY167" s="233" t="s">
        <v>162</v>
      </c>
      <c r="BK167" s="235">
        <f>BK168</f>
        <v>0</v>
      </c>
    </row>
    <row r="168" s="2" customFormat="1" ht="33" customHeight="1">
      <c r="A168" s="39"/>
      <c r="B168" s="40"/>
      <c r="C168" s="238" t="s">
        <v>262</v>
      </c>
      <c r="D168" s="238" t="s">
        <v>164</v>
      </c>
      <c r="E168" s="239" t="s">
        <v>2150</v>
      </c>
      <c r="F168" s="240" t="s">
        <v>2151</v>
      </c>
      <c r="G168" s="241" t="s">
        <v>183</v>
      </c>
      <c r="H168" s="242">
        <v>10.326000000000001</v>
      </c>
      <c r="I168" s="243"/>
      <c r="J168" s="244">
        <f>ROUND(I168*H168,2)</f>
        <v>0</v>
      </c>
      <c r="K168" s="245"/>
      <c r="L168" s="45"/>
      <c r="M168" s="286" t="s">
        <v>1</v>
      </c>
      <c r="N168" s="287" t="s">
        <v>42</v>
      </c>
      <c r="O168" s="288"/>
      <c r="P168" s="289">
        <f>O168*H168</f>
        <v>0</v>
      </c>
      <c r="Q168" s="289">
        <v>0</v>
      </c>
      <c r="R168" s="289">
        <f>Q168*H168</f>
        <v>0</v>
      </c>
      <c r="S168" s="289">
        <v>0</v>
      </c>
      <c r="T168" s="29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168</v>
      </c>
      <c r="AT168" s="250" t="s">
        <v>164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168</v>
      </c>
      <c r="BM168" s="250" t="s">
        <v>2185</v>
      </c>
    </row>
    <row r="169" s="2" customFormat="1" ht="6.96" customHeight="1">
      <c r="A169" s="39"/>
      <c r="B169" s="73"/>
      <c r="C169" s="74"/>
      <c r="D169" s="74"/>
      <c r="E169" s="74"/>
      <c r="F169" s="74"/>
      <c r="G169" s="74"/>
      <c r="H169" s="74"/>
      <c r="I169" s="74"/>
      <c r="J169" s="74"/>
      <c r="K169" s="74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f/EhTnyJguaYjrcEooi0eW1vkTCunFreeAjvlsrNw7oHW2iqbhGcTKCHRXC+F9cFtPKiOaSYasPO6cX5gQN+1A==" hashValue="B4cAuljrx6NIFzNaRxVsNpciyPgtADefUzhoQ4swgvsYq4iXPHUHRauCw7VlgtxipkFKqvs1U+d2t2JlHcg7uQ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2087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2186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ROUND((SUM(BE126:BE182)),  2)</f>
        <v>0</v>
      </c>
      <c r="G35" s="172"/>
      <c r="H35" s="172"/>
      <c r="I35" s="173">
        <v>0.20000000000000001</v>
      </c>
      <c r="J35" s="171">
        <f>ROUND(((SUM(BE126:BE182))*I35),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ROUND((SUM(BF126:BF182)),  2)</f>
        <v>0</v>
      </c>
      <c r="G36" s="172"/>
      <c r="H36" s="172"/>
      <c r="I36" s="173">
        <v>0.20000000000000001</v>
      </c>
      <c r="J36" s="171">
        <f>ROUND(((SUM(BF126:BF182))*I36),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ROUND((SUM(BG126:BG182)),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ROUND((SUM(BH126:BH182)),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ROUND((SUM(BI126:BI182)),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2087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03 - SO-04.3  Požiarna nádrž 14 m3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J127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J128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317</v>
      </c>
      <c r="E101" s="207"/>
      <c r="F101" s="207"/>
      <c r="G101" s="207"/>
      <c r="H101" s="207"/>
      <c r="I101" s="207"/>
      <c r="J101" s="208">
        <f>J152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319</v>
      </c>
      <c r="E102" s="207"/>
      <c r="F102" s="207"/>
      <c r="G102" s="207"/>
      <c r="H102" s="207"/>
      <c r="I102" s="207"/>
      <c r="J102" s="208">
        <f>J157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2089</v>
      </c>
      <c r="E103" s="207"/>
      <c r="F103" s="207"/>
      <c r="G103" s="207"/>
      <c r="H103" s="207"/>
      <c r="I103" s="207"/>
      <c r="J103" s="208">
        <f>J173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322</v>
      </c>
      <c r="E104" s="207"/>
      <c r="F104" s="207"/>
      <c r="G104" s="207"/>
      <c r="H104" s="207"/>
      <c r="I104" s="207"/>
      <c r="J104" s="208">
        <f>J181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148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94" t="str">
        <f>E7</f>
        <v>Nízkokapacitné ubytovacie zariadenie - prestavba, prístavba a nadstavba vedľajšej stavby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4" t="s">
        <v>2087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134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83" t="str">
        <f>E11</f>
        <v xml:space="preserve">03 - SO-04.3  Požiarna nádrž 14 m3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Okoč, Hlavná ulica č. 1780</v>
      </c>
      <c r="G120" s="41"/>
      <c r="H120" s="41"/>
      <c r="I120" s="33" t="s">
        <v>21</v>
      </c>
      <c r="J120" s="86" t="str">
        <f>IF(J14="","",J14)</f>
        <v>19. 7. 2023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23</v>
      </c>
      <c r="D122" s="41"/>
      <c r="E122" s="41"/>
      <c r="F122" s="28" t="str">
        <f>E17</f>
        <v>JUMA, s.r.o., Okoč</v>
      </c>
      <c r="G122" s="41"/>
      <c r="H122" s="41"/>
      <c r="I122" s="33" t="s">
        <v>29</v>
      </c>
      <c r="J122" s="37" t="str">
        <f>E23</f>
        <v>Ing. Attila Urbán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 xml:space="preserve"> 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0"/>
      <c r="B125" s="211"/>
      <c r="C125" s="212" t="s">
        <v>149</v>
      </c>
      <c r="D125" s="213" t="s">
        <v>61</v>
      </c>
      <c r="E125" s="213" t="s">
        <v>57</v>
      </c>
      <c r="F125" s="213" t="s">
        <v>58</v>
      </c>
      <c r="G125" s="213" t="s">
        <v>150</v>
      </c>
      <c r="H125" s="213" t="s">
        <v>151</v>
      </c>
      <c r="I125" s="213" t="s">
        <v>152</v>
      </c>
      <c r="J125" s="214" t="s">
        <v>138</v>
      </c>
      <c r="K125" s="215" t="s">
        <v>153</v>
      </c>
      <c r="L125" s="216"/>
      <c r="M125" s="107" t="s">
        <v>1</v>
      </c>
      <c r="N125" s="108" t="s">
        <v>40</v>
      </c>
      <c r="O125" s="108" t="s">
        <v>154</v>
      </c>
      <c r="P125" s="108" t="s">
        <v>155</v>
      </c>
      <c r="Q125" s="108" t="s">
        <v>156</v>
      </c>
      <c r="R125" s="108" t="s">
        <v>157</v>
      </c>
      <c r="S125" s="108" t="s">
        <v>158</v>
      </c>
      <c r="T125" s="109" t="s">
        <v>159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9"/>
      <c r="B126" s="40"/>
      <c r="C126" s="114" t="s">
        <v>139</v>
      </c>
      <c r="D126" s="41"/>
      <c r="E126" s="41"/>
      <c r="F126" s="41"/>
      <c r="G126" s="41"/>
      <c r="H126" s="41"/>
      <c r="I126" s="41"/>
      <c r="J126" s="217">
        <f>BK126</f>
        <v>0</v>
      </c>
      <c r="K126" s="41"/>
      <c r="L126" s="45"/>
      <c r="M126" s="110"/>
      <c r="N126" s="218"/>
      <c r="O126" s="111"/>
      <c r="P126" s="219">
        <f>P127</f>
        <v>0</v>
      </c>
      <c r="Q126" s="111"/>
      <c r="R126" s="219">
        <f>R127</f>
        <v>24.340795</v>
      </c>
      <c r="S126" s="111"/>
      <c r="T126" s="22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140</v>
      </c>
      <c r="BK126" s="221">
        <f>BK127</f>
        <v>0</v>
      </c>
    </row>
    <row r="127" s="12" customFormat="1" ht="25.92" customHeight="1">
      <c r="A127" s="12"/>
      <c r="B127" s="222"/>
      <c r="C127" s="223"/>
      <c r="D127" s="224" t="s">
        <v>75</v>
      </c>
      <c r="E127" s="225" t="s">
        <v>160</v>
      </c>
      <c r="F127" s="225" t="s">
        <v>161</v>
      </c>
      <c r="G127" s="223"/>
      <c r="H127" s="223"/>
      <c r="I127" s="226"/>
      <c r="J127" s="227">
        <f>BK127</f>
        <v>0</v>
      </c>
      <c r="K127" s="223"/>
      <c r="L127" s="228"/>
      <c r="M127" s="229"/>
      <c r="N127" s="230"/>
      <c r="O127" s="230"/>
      <c r="P127" s="231">
        <f>P128+P152+P157+P173+P181</f>
        <v>0</v>
      </c>
      <c r="Q127" s="230"/>
      <c r="R127" s="231">
        <f>R128+R152+R157+R173+R181</f>
        <v>24.340795</v>
      </c>
      <c r="S127" s="230"/>
      <c r="T127" s="232">
        <f>T128+T152+T157+T173+T181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76</v>
      </c>
      <c r="AY127" s="233" t="s">
        <v>162</v>
      </c>
      <c r="BK127" s="235">
        <f>BK128+BK152+BK157+BK173+BK181</f>
        <v>0</v>
      </c>
    </row>
    <row r="128" s="12" customFormat="1" ht="22.8" customHeight="1">
      <c r="A128" s="12"/>
      <c r="B128" s="222"/>
      <c r="C128" s="223"/>
      <c r="D128" s="224" t="s">
        <v>75</v>
      </c>
      <c r="E128" s="236" t="s">
        <v>83</v>
      </c>
      <c r="F128" s="236" t="s">
        <v>163</v>
      </c>
      <c r="G128" s="223"/>
      <c r="H128" s="223"/>
      <c r="I128" s="226"/>
      <c r="J128" s="237">
        <f>BK128</f>
        <v>0</v>
      </c>
      <c r="K128" s="223"/>
      <c r="L128" s="228"/>
      <c r="M128" s="229"/>
      <c r="N128" s="230"/>
      <c r="O128" s="230"/>
      <c r="P128" s="231">
        <f>SUM(P129:P151)</f>
        <v>0</v>
      </c>
      <c r="Q128" s="230"/>
      <c r="R128" s="231">
        <f>SUM(R129:R151)</f>
        <v>0</v>
      </c>
      <c r="S128" s="230"/>
      <c r="T128" s="232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3" t="s">
        <v>83</v>
      </c>
      <c r="AT128" s="234" t="s">
        <v>75</v>
      </c>
      <c r="AU128" s="234" t="s">
        <v>83</v>
      </c>
      <c r="AY128" s="233" t="s">
        <v>162</v>
      </c>
      <c r="BK128" s="235">
        <f>SUM(BK129:BK151)</f>
        <v>0</v>
      </c>
    </row>
    <row r="129" s="2" customFormat="1" ht="21.75" customHeight="1">
      <c r="A129" s="39"/>
      <c r="B129" s="40"/>
      <c r="C129" s="238" t="s">
        <v>83</v>
      </c>
      <c r="D129" s="238" t="s">
        <v>164</v>
      </c>
      <c r="E129" s="239" t="s">
        <v>2187</v>
      </c>
      <c r="F129" s="240" t="s">
        <v>2188</v>
      </c>
      <c r="G129" s="241" t="s">
        <v>167</v>
      </c>
      <c r="H129" s="242">
        <v>86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168</v>
      </c>
      <c r="AT129" s="250" t="s">
        <v>164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168</v>
      </c>
      <c r="BM129" s="250" t="s">
        <v>2189</v>
      </c>
    </row>
    <row r="130" s="16" customFormat="1">
      <c r="A130" s="16"/>
      <c r="B130" s="302"/>
      <c r="C130" s="303"/>
      <c r="D130" s="254" t="s">
        <v>170</v>
      </c>
      <c r="E130" s="304" t="s">
        <v>1</v>
      </c>
      <c r="F130" s="305" t="s">
        <v>2190</v>
      </c>
      <c r="G130" s="303"/>
      <c r="H130" s="304" t="s">
        <v>1</v>
      </c>
      <c r="I130" s="306"/>
      <c r="J130" s="303"/>
      <c r="K130" s="303"/>
      <c r="L130" s="307"/>
      <c r="M130" s="308"/>
      <c r="N130" s="309"/>
      <c r="O130" s="309"/>
      <c r="P130" s="309"/>
      <c r="Q130" s="309"/>
      <c r="R130" s="309"/>
      <c r="S130" s="309"/>
      <c r="T130" s="31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11" t="s">
        <v>170</v>
      </c>
      <c r="AU130" s="311" t="s">
        <v>88</v>
      </c>
      <c r="AV130" s="16" t="s">
        <v>83</v>
      </c>
      <c r="AW130" s="16" t="s">
        <v>31</v>
      </c>
      <c r="AX130" s="16" t="s">
        <v>76</v>
      </c>
      <c r="AY130" s="311" t="s">
        <v>162</v>
      </c>
    </row>
    <row r="131" s="13" customFormat="1">
      <c r="A131" s="13"/>
      <c r="B131" s="252"/>
      <c r="C131" s="253"/>
      <c r="D131" s="254" t="s">
        <v>170</v>
      </c>
      <c r="E131" s="255" t="s">
        <v>1</v>
      </c>
      <c r="F131" s="256" t="s">
        <v>2191</v>
      </c>
      <c r="G131" s="253"/>
      <c r="H131" s="257">
        <v>81.120000000000005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170</v>
      </c>
      <c r="AU131" s="263" t="s">
        <v>88</v>
      </c>
      <c r="AV131" s="13" t="s">
        <v>88</v>
      </c>
      <c r="AW131" s="13" t="s">
        <v>31</v>
      </c>
      <c r="AX131" s="13" t="s">
        <v>76</v>
      </c>
      <c r="AY131" s="263" t="s">
        <v>162</v>
      </c>
    </row>
    <row r="132" s="13" customFormat="1">
      <c r="A132" s="13"/>
      <c r="B132" s="252"/>
      <c r="C132" s="253"/>
      <c r="D132" s="254" t="s">
        <v>170</v>
      </c>
      <c r="E132" s="255" t="s">
        <v>1</v>
      </c>
      <c r="F132" s="256" t="s">
        <v>2192</v>
      </c>
      <c r="G132" s="253"/>
      <c r="H132" s="257">
        <v>4.2839999999999998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170</v>
      </c>
      <c r="AU132" s="263" t="s">
        <v>88</v>
      </c>
      <c r="AV132" s="13" t="s">
        <v>88</v>
      </c>
      <c r="AW132" s="13" t="s">
        <v>31</v>
      </c>
      <c r="AX132" s="13" t="s">
        <v>76</v>
      </c>
      <c r="AY132" s="263" t="s">
        <v>162</v>
      </c>
    </row>
    <row r="133" s="15" customFormat="1">
      <c r="A133" s="15"/>
      <c r="B133" s="275"/>
      <c r="C133" s="276"/>
      <c r="D133" s="254" t="s">
        <v>170</v>
      </c>
      <c r="E133" s="277" t="s">
        <v>1</v>
      </c>
      <c r="F133" s="278" t="s">
        <v>218</v>
      </c>
      <c r="G133" s="276"/>
      <c r="H133" s="279">
        <v>85.404000000000011</v>
      </c>
      <c r="I133" s="280"/>
      <c r="J133" s="276"/>
      <c r="K133" s="276"/>
      <c r="L133" s="281"/>
      <c r="M133" s="282"/>
      <c r="N133" s="283"/>
      <c r="O133" s="283"/>
      <c r="P133" s="283"/>
      <c r="Q133" s="283"/>
      <c r="R133" s="283"/>
      <c r="S133" s="283"/>
      <c r="T133" s="28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5" t="s">
        <v>170</v>
      </c>
      <c r="AU133" s="285" t="s">
        <v>88</v>
      </c>
      <c r="AV133" s="15" t="s">
        <v>177</v>
      </c>
      <c r="AW133" s="15" t="s">
        <v>31</v>
      </c>
      <c r="AX133" s="15" t="s">
        <v>76</v>
      </c>
      <c r="AY133" s="285" t="s">
        <v>162</v>
      </c>
    </row>
    <row r="134" s="13" customFormat="1">
      <c r="A134" s="13"/>
      <c r="B134" s="252"/>
      <c r="C134" s="253"/>
      <c r="D134" s="254" t="s">
        <v>170</v>
      </c>
      <c r="E134" s="255" t="s">
        <v>1</v>
      </c>
      <c r="F134" s="256" t="s">
        <v>2193</v>
      </c>
      <c r="G134" s="253"/>
      <c r="H134" s="257">
        <v>0.59599999999999997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170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162</v>
      </c>
    </row>
    <row r="135" s="14" customFormat="1">
      <c r="A135" s="14"/>
      <c r="B135" s="264"/>
      <c r="C135" s="265"/>
      <c r="D135" s="254" t="s">
        <v>170</v>
      </c>
      <c r="E135" s="266" t="s">
        <v>1</v>
      </c>
      <c r="F135" s="267" t="s">
        <v>173</v>
      </c>
      <c r="G135" s="265"/>
      <c r="H135" s="268">
        <v>86.000000000000014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170</v>
      </c>
      <c r="AU135" s="274" t="s">
        <v>88</v>
      </c>
      <c r="AV135" s="14" t="s">
        <v>168</v>
      </c>
      <c r="AW135" s="14" t="s">
        <v>31</v>
      </c>
      <c r="AX135" s="14" t="s">
        <v>83</v>
      </c>
      <c r="AY135" s="274" t="s">
        <v>162</v>
      </c>
    </row>
    <row r="136" s="2" customFormat="1" ht="24.15" customHeight="1">
      <c r="A136" s="39"/>
      <c r="B136" s="40"/>
      <c r="C136" s="238" t="s">
        <v>88</v>
      </c>
      <c r="D136" s="238" t="s">
        <v>164</v>
      </c>
      <c r="E136" s="239" t="s">
        <v>2194</v>
      </c>
      <c r="F136" s="240" t="s">
        <v>2195</v>
      </c>
      <c r="G136" s="241" t="s">
        <v>167</v>
      </c>
      <c r="H136" s="242">
        <v>86</v>
      </c>
      <c r="I136" s="243"/>
      <c r="J136" s="244">
        <f>ROUND(I136*H136,2)</f>
        <v>0</v>
      </c>
      <c r="K136" s="245"/>
      <c r="L136" s="45"/>
      <c r="M136" s="246" t="s">
        <v>1</v>
      </c>
      <c r="N136" s="247" t="s">
        <v>42</v>
      </c>
      <c r="O136" s="98"/>
      <c r="P136" s="248">
        <f>O136*H136</f>
        <v>0</v>
      </c>
      <c r="Q136" s="248">
        <v>0</v>
      </c>
      <c r="R136" s="248">
        <f>Q136*H136</f>
        <v>0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168</v>
      </c>
      <c r="AT136" s="250" t="s">
        <v>164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168</v>
      </c>
      <c r="BM136" s="250" t="s">
        <v>2196</v>
      </c>
    </row>
    <row r="137" s="2" customFormat="1" ht="33" customHeight="1">
      <c r="A137" s="39"/>
      <c r="B137" s="40"/>
      <c r="C137" s="238" t="s">
        <v>177</v>
      </c>
      <c r="D137" s="238" t="s">
        <v>164</v>
      </c>
      <c r="E137" s="239" t="s">
        <v>174</v>
      </c>
      <c r="F137" s="240" t="s">
        <v>175</v>
      </c>
      <c r="G137" s="241" t="s">
        <v>167</v>
      </c>
      <c r="H137" s="242">
        <v>24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168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168</v>
      </c>
      <c r="BM137" s="250" t="s">
        <v>2197</v>
      </c>
    </row>
    <row r="138" s="13" customFormat="1">
      <c r="A138" s="13"/>
      <c r="B138" s="252"/>
      <c r="C138" s="253"/>
      <c r="D138" s="254" t="s">
        <v>170</v>
      </c>
      <c r="E138" s="255" t="s">
        <v>1</v>
      </c>
      <c r="F138" s="256" t="s">
        <v>2198</v>
      </c>
      <c r="G138" s="253"/>
      <c r="H138" s="257">
        <v>86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170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162</v>
      </c>
    </row>
    <row r="139" s="13" customFormat="1">
      <c r="A139" s="13"/>
      <c r="B139" s="252"/>
      <c r="C139" s="253"/>
      <c r="D139" s="254" t="s">
        <v>170</v>
      </c>
      <c r="E139" s="255" t="s">
        <v>1</v>
      </c>
      <c r="F139" s="256" t="s">
        <v>2199</v>
      </c>
      <c r="G139" s="253"/>
      <c r="H139" s="257">
        <v>-62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170</v>
      </c>
      <c r="AU139" s="263" t="s">
        <v>88</v>
      </c>
      <c r="AV139" s="13" t="s">
        <v>88</v>
      </c>
      <c r="AW139" s="13" t="s">
        <v>31</v>
      </c>
      <c r="AX139" s="13" t="s">
        <v>76</v>
      </c>
      <c r="AY139" s="263" t="s">
        <v>162</v>
      </c>
    </row>
    <row r="140" s="14" customFormat="1">
      <c r="A140" s="14"/>
      <c r="B140" s="264"/>
      <c r="C140" s="265"/>
      <c r="D140" s="254" t="s">
        <v>170</v>
      </c>
      <c r="E140" s="266" t="s">
        <v>1</v>
      </c>
      <c r="F140" s="267" t="s">
        <v>173</v>
      </c>
      <c r="G140" s="265"/>
      <c r="H140" s="268">
        <v>24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4" t="s">
        <v>170</v>
      </c>
      <c r="AU140" s="274" t="s">
        <v>88</v>
      </c>
      <c r="AV140" s="14" t="s">
        <v>168</v>
      </c>
      <c r="AW140" s="14" t="s">
        <v>31</v>
      </c>
      <c r="AX140" s="14" t="s">
        <v>83</v>
      </c>
      <c r="AY140" s="274" t="s">
        <v>162</v>
      </c>
    </row>
    <row r="141" s="2" customFormat="1" ht="16.5" customHeight="1">
      <c r="A141" s="39"/>
      <c r="B141" s="40"/>
      <c r="C141" s="238" t="s">
        <v>168</v>
      </c>
      <c r="D141" s="238" t="s">
        <v>164</v>
      </c>
      <c r="E141" s="239" t="s">
        <v>178</v>
      </c>
      <c r="F141" s="240" t="s">
        <v>179</v>
      </c>
      <c r="G141" s="241" t="s">
        <v>167</v>
      </c>
      <c r="H141" s="242">
        <v>24</v>
      </c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</v>
      </c>
      <c r="R141" s="248">
        <f>Q141*H141</f>
        <v>0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168</v>
      </c>
      <c r="AT141" s="250" t="s">
        <v>164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168</v>
      </c>
      <c r="BM141" s="250" t="s">
        <v>2200</v>
      </c>
    </row>
    <row r="142" s="2" customFormat="1" ht="16.5" customHeight="1">
      <c r="A142" s="39"/>
      <c r="B142" s="40"/>
      <c r="C142" s="238" t="s">
        <v>188</v>
      </c>
      <c r="D142" s="238" t="s">
        <v>164</v>
      </c>
      <c r="E142" s="239" t="s">
        <v>181</v>
      </c>
      <c r="F142" s="240" t="s">
        <v>182</v>
      </c>
      <c r="G142" s="241" t="s">
        <v>183</v>
      </c>
      <c r="H142" s="242">
        <v>43.200000000000003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168</v>
      </c>
      <c r="AT142" s="250" t="s">
        <v>164</v>
      </c>
      <c r="AU142" s="250" t="s">
        <v>88</v>
      </c>
      <c r="AY142" s="18" t="s">
        <v>162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168</v>
      </c>
      <c r="BM142" s="250" t="s">
        <v>2201</v>
      </c>
    </row>
    <row r="143" s="13" customFormat="1">
      <c r="A143" s="13"/>
      <c r="B143" s="252"/>
      <c r="C143" s="253"/>
      <c r="D143" s="254" t="s">
        <v>170</v>
      </c>
      <c r="E143" s="255" t="s">
        <v>1</v>
      </c>
      <c r="F143" s="256" t="s">
        <v>2202</v>
      </c>
      <c r="G143" s="253"/>
      <c r="H143" s="257">
        <v>43.200000000000003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170</v>
      </c>
      <c r="AU143" s="263" t="s">
        <v>88</v>
      </c>
      <c r="AV143" s="13" t="s">
        <v>88</v>
      </c>
      <c r="AW143" s="13" t="s">
        <v>31</v>
      </c>
      <c r="AX143" s="13" t="s">
        <v>83</v>
      </c>
      <c r="AY143" s="263" t="s">
        <v>162</v>
      </c>
    </row>
    <row r="144" s="2" customFormat="1" ht="24.15" customHeight="1">
      <c r="A144" s="39"/>
      <c r="B144" s="40"/>
      <c r="C144" s="238" t="s">
        <v>194</v>
      </c>
      <c r="D144" s="238" t="s">
        <v>164</v>
      </c>
      <c r="E144" s="239" t="s">
        <v>2203</v>
      </c>
      <c r="F144" s="240" t="s">
        <v>2204</v>
      </c>
      <c r="G144" s="241" t="s">
        <v>167</v>
      </c>
      <c r="H144" s="242">
        <v>62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168</v>
      </c>
      <c r="AT144" s="250" t="s">
        <v>164</v>
      </c>
      <c r="AU144" s="250" t="s">
        <v>88</v>
      </c>
      <c r="AY144" s="18" t="s">
        <v>162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168</v>
      </c>
      <c r="BM144" s="250" t="s">
        <v>2205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2206</v>
      </c>
      <c r="G145" s="253"/>
      <c r="H145" s="257">
        <v>86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162</v>
      </c>
    </row>
    <row r="146" s="13" customFormat="1">
      <c r="A146" s="13"/>
      <c r="B146" s="252"/>
      <c r="C146" s="253"/>
      <c r="D146" s="254" t="s">
        <v>170</v>
      </c>
      <c r="E146" s="255" t="s">
        <v>1</v>
      </c>
      <c r="F146" s="256" t="s">
        <v>2207</v>
      </c>
      <c r="G146" s="253"/>
      <c r="H146" s="257">
        <v>-0.28699999999999998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170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162</v>
      </c>
    </row>
    <row r="147" s="13" customFormat="1">
      <c r="A147" s="13"/>
      <c r="B147" s="252"/>
      <c r="C147" s="253"/>
      <c r="D147" s="254" t="s">
        <v>170</v>
      </c>
      <c r="E147" s="255" t="s">
        <v>1</v>
      </c>
      <c r="F147" s="256" t="s">
        <v>2208</v>
      </c>
      <c r="G147" s="253"/>
      <c r="H147" s="257">
        <v>-20.16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170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162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2209</v>
      </c>
      <c r="G148" s="253"/>
      <c r="H148" s="257">
        <v>-4.4000000000000004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5" customFormat="1">
      <c r="A149" s="15"/>
      <c r="B149" s="275"/>
      <c r="C149" s="276"/>
      <c r="D149" s="254" t="s">
        <v>170</v>
      </c>
      <c r="E149" s="277" t="s">
        <v>1</v>
      </c>
      <c r="F149" s="278" t="s">
        <v>218</v>
      </c>
      <c r="G149" s="276"/>
      <c r="H149" s="279">
        <v>61.152999999999999</v>
      </c>
      <c r="I149" s="280"/>
      <c r="J149" s="276"/>
      <c r="K149" s="276"/>
      <c r="L149" s="281"/>
      <c r="M149" s="282"/>
      <c r="N149" s="283"/>
      <c r="O149" s="283"/>
      <c r="P149" s="283"/>
      <c r="Q149" s="283"/>
      <c r="R149" s="283"/>
      <c r="S149" s="283"/>
      <c r="T149" s="28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5" t="s">
        <v>170</v>
      </c>
      <c r="AU149" s="285" t="s">
        <v>88</v>
      </c>
      <c r="AV149" s="15" t="s">
        <v>177</v>
      </c>
      <c r="AW149" s="15" t="s">
        <v>31</v>
      </c>
      <c r="AX149" s="15" t="s">
        <v>76</v>
      </c>
      <c r="AY149" s="285" t="s">
        <v>162</v>
      </c>
    </row>
    <row r="150" s="13" customFormat="1">
      <c r="A150" s="13"/>
      <c r="B150" s="252"/>
      <c r="C150" s="253"/>
      <c r="D150" s="254" t="s">
        <v>170</v>
      </c>
      <c r="E150" s="255" t="s">
        <v>1</v>
      </c>
      <c r="F150" s="256" t="s">
        <v>2210</v>
      </c>
      <c r="G150" s="253"/>
      <c r="H150" s="257">
        <v>0.84699999999999998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170</v>
      </c>
      <c r="AU150" s="263" t="s">
        <v>88</v>
      </c>
      <c r="AV150" s="13" t="s">
        <v>88</v>
      </c>
      <c r="AW150" s="13" t="s">
        <v>31</v>
      </c>
      <c r="AX150" s="13" t="s">
        <v>76</v>
      </c>
      <c r="AY150" s="263" t="s">
        <v>162</v>
      </c>
    </row>
    <row r="151" s="14" customFormat="1">
      <c r="A151" s="14"/>
      <c r="B151" s="264"/>
      <c r="C151" s="265"/>
      <c r="D151" s="254" t="s">
        <v>170</v>
      </c>
      <c r="E151" s="266" t="s">
        <v>1</v>
      </c>
      <c r="F151" s="267" t="s">
        <v>173</v>
      </c>
      <c r="G151" s="265"/>
      <c r="H151" s="268">
        <v>62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4" t="s">
        <v>170</v>
      </c>
      <c r="AU151" s="274" t="s">
        <v>88</v>
      </c>
      <c r="AV151" s="14" t="s">
        <v>168</v>
      </c>
      <c r="AW151" s="14" t="s">
        <v>31</v>
      </c>
      <c r="AX151" s="14" t="s">
        <v>83</v>
      </c>
      <c r="AY151" s="274" t="s">
        <v>162</v>
      </c>
    </row>
    <row r="152" s="12" customFormat="1" ht="22.8" customHeight="1">
      <c r="A152" s="12"/>
      <c r="B152" s="222"/>
      <c r="C152" s="223"/>
      <c r="D152" s="224" t="s">
        <v>75</v>
      </c>
      <c r="E152" s="236" t="s">
        <v>88</v>
      </c>
      <c r="F152" s="236" t="s">
        <v>361</v>
      </c>
      <c r="G152" s="223"/>
      <c r="H152" s="223"/>
      <c r="I152" s="226"/>
      <c r="J152" s="237">
        <f>BK152</f>
        <v>0</v>
      </c>
      <c r="K152" s="223"/>
      <c r="L152" s="228"/>
      <c r="M152" s="229"/>
      <c r="N152" s="230"/>
      <c r="O152" s="230"/>
      <c r="P152" s="231">
        <f>SUM(P153:P156)</f>
        <v>0</v>
      </c>
      <c r="Q152" s="230"/>
      <c r="R152" s="231">
        <f>SUM(R153:R156)</f>
        <v>0</v>
      </c>
      <c r="S152" s="230"/>
      <c r="T152" s="23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3" t="s">
        <v>83</v>
      </c>
      <c r="AT152" s="234" t="s">
        <v>75</v>
      </c>
      <c r="AU152" s="234" t="s">
        <v>83</v>
      </c>
      <c r="AY152" s="233" t="s">
        <v>162</v>
      </c>
      <c r="BK152" s="235">
        <f>SUM(BK153:BK156)</f>
        <v>0</v>
      </c>
    </row>
    <row r="153" s="2" customFormat="1" ht="33" customHeight="1">
      <c r="A153" s="39"/>
      <c r="B153" s="40"/>
      <c r="C153" s="238" t="s">
        <v>200</v>
      </c>
      <c r="D153" s="238" t="s">
        <v>164</v>
      </c>
      <c r="E153" s="239" t="s">
        <v>362</v>
      </c>
      <c r="F153" s="240" t="s">
        <v>363</v>
      </c>
      <c r="G153" s="241" t="s">
        <v>248</v>
      </c>
      <c r="H153" s="242">
        <v>14.300000000000001</v>
      </c>
      <c r="I153" s="243"/>
      <c r="J153" s="244">
        <f>ROUND(I153*H153,2)</f>
        <v>0</v>
      </c>
      <c r="K153" s="245"/>
      <c r="L153" s="45"/>
      <c r="M153" s="246" t="s">
        <v>1</v>
      </c>
      <c r="N153" s="247" t="s">
        <v>42</v>
      </c>
      <c r="O153" s="98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168</v>
      </c>
      <c r="AT153" s="250" t="s">
        <v>164</v>
      </c>
      <c r="AU153" s="250" t="s">
        <v>88</v>
      </c>
      <c r="AY153" s="18" t="s">
        <v>162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168</v>
      </c>
      <c r="BM153" s="250" t="s">
        <v>2211</v>
      </c>
    </row>
    <row r="154" s="13" customFormat="1">
      <c r="A154" s="13"/>
      <c r="B154" s="252"/>
      <c r="C154" s="253"/>
      <c r="D154" s="254" t="s">
        <v>170</v>
      </c>
      <c r="E154" s="255" t="s">
        <v>1</v>
      </c>
      <c r="F154" s="256" t="s">
        <v>2212</v>
      </c>
      <c r="G154" s="253"/>
      <c r="H154" s="257">
        <v>14.279999999999999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170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162</v>
      </c>
    </row>
    <row r="155" s="13" customFormat="1">
      <c r="A155" s="13"/>
      <c r="B155" s="252"/>
      <c r="C155" s="253"/>
      <c r="D155" s="254" t="s">
        <v>170</v>
      </c>
      <c r="E155" s="255" t="s">
        <v>1</v>
      </c>
      <c r="F155" s="256" t="s">
        <v>800</v>
      </c>
      <c r="G155" s="253"/>
      <c r="H155" s="257">
        <v>0.02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170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162</v>
      </c>
    </row>
    <row r="156" s="14" customFormat="1">
      <c r="A156" s="14"/>
      <c r="B156" s="264"/>
      <c r="C156" s="265"/>
      <c r="D156" s="254" t="s">
        <v>170</v>
      </c>
      <c r="E156" s="266" t="s">
        <v>1</v>
      </c>
      <c r="F156" s="267" t="s">
        <v>173</v>
      </c>
      <c r="G156" s="265"/>
      <c r="H156" s="268">
        <v>14.299999999999999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4" t="s">
        <v>170</v>
      </c>
      <c r="AU156" s="274" t="s">
        <v>88</v>
      </c>
      <c r="AV156" s="14" t="s">
        <v>168</v>
      </c>
      <c r="AW156" s="14" t="s">
        <v>31</v>
      </c>
      <c r="AX156" s="14" t="s">
        <v>83</v>
      </c>
      <c r="AY156" s="274" t="s">
        <v>162</v>
      </c>
    </row>
    <row r="157" s="12" customFormat="1" ht="22.8" customHeight="1">
      <c r="A157" s="12"/>
      <c r="B157" s="222"/>
      <c r="C157" s="223"/>
      <c r="D157" s="224" t="s">
        <v>75</v>
      </c>
      <c r="E157" s="236" t="s">
        <v>168</v>
      </c>
      <c r="F157" s="236" t="s">
        <v>472</v>
      </c>
      <c r="G157" s="223"/>
      <c r="H157" s="223"/>
      <c r="I157" s="226"/>
      <c r="J157" s="237">
        <f>BK157</f>
        <v>0</v>
      </c>
      <c r="K157" s="223"/>
      <c r="L157" s="228"/>
      <c r="M157" s="229"/>
      <c r="N157" s="230"/>
      <c r="O157" s="230"/>
      <c r="P157" s="231">
        <f>SUM(P158:P172)</f>
        <v>0</v>
      </c>
      <c r="Q157" s="230"/>
      <c r="R157" s="231">
        <f>SUM(R158:R172)</f>
        <v>9.2710349999999995</v>
      </c>
      <c r="S157" s="230"/>
      <c r="T157" s="23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3" t="s">
        <v>83</v>
      </c>
      <c r="AT157" s="234" t="s">
        <v>75</v>
      </c>
      <c r="AU157" s="234" t="s">
        <v>83</v>
      </c>
      <c r="AY157" s="233" t="s">
        <v>162</v>
      </c>
      <c r="BK157" s="235">
        <f>SUM(BK158:BK172)</f>
        <v>0</v>
      </c>
    </row>
    <row r="158" s="2" customFormat="1" ht="37.8" customHeight="1">
      <c r="A158" s="39"/>
      <c r="B158" s="40"/>
      <c r="C158" s="238" t="s">
        <v>205</v>
      </c>
      <c r="D158" s="238" t="s">
        <v>164</v>
      </c>
      <c r="E158" s="239" t="s">
        <v>2213</v>
      </c>
      <c r="F158" s="240" t="s">
        <v>2214</v>
      </c>
      <c r="G158" s="241" t="s">
        <v>167</v>
      </c>
      <c r="H158" s="242">
        <v>0.5</v>
      </c>
      <c r="I158" s="243"/>
      <c r="J158" s="244">
        <f>ROUND(I158*H158,2)</f>
        <v>0</v>
      </c>
      <c r="K158" s="245"/>
      <c r="L158" s="45"/>
      <c r="M158" s="246" t="s">
        <v>1</v>
      </c>
      <c r="N158" s="247" t="s">
        <v>42</v>
      </c>
      <c r="O158" s="98"/>
      <c r="P158" s="248">
        <f>O158*H158</f>
        <v>0</v>
      </c>
      <c r="Q158" s="248">
        <v>1.8907700000000001</v>
      </c>
      <c r="R158" s="248">
        <f>Q158*H158</f>
        <v>0.94538500000000003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168</v>
      </c>
      <c r="AT158" s="250" t="s">
        <v>164</v>
      </c>
      <c r="AU158" s="250" t="s">
        <v>88</v>
      </c>
      <c r="AY158" s="18" t="s">
        <v>162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168</v>
      </c>
      <c r="BM158" s="250" t="s">
        <v>2215</v>
      </c>
    </row>
    <row r="159" s="13" customFormat="1">
      <c r="A159" s="13"/>
      <c r="B159" s="252"/>
      <c r="C159" s="253"/>
      <c r="D159" s="254" t="s">
        <v>170</v>
      </c>
      <c r="E159" s="255" t="s">
        <v>1</v>
      </c>
      <c r="F159" s="256" t="s">
        <v>2216</v>
      </c>
      <c r="G159" s="253"/>
      <c r="H159" s="257">
        <v>0.42799999999999999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170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162</v>
      </c>
    </row>
    <row r="160" s="13" customFormat="1">
      <c r="A160" s="13"/>
      <c r="B160" s="252"/>
      <c r="C160" s="253"/>
      <c r="D160" s="254" t="s">
        <v>170</v>
      </c>
      <c r="E160" s="255" t="s">
        <v>1</v>
      </c>
      <c r="F160" s="256" t="s">
        <v>2217</v>
      </c>
      <c r="G160" s="253"/>
      <c r="H160" s="257">
        <v>0.071999999999999995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170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162</v>
      </c>
    </row>
    <row r="161" s="14" customFormat="1">
      <c r="A161" s="14"/>
      <c r="B161" s="264"/>
      <c r="C161" s="265"/>
      <c r="D161" s="254" t="s">
        <v>170</v>
      </c>
      <c r="E161" s="266" t="s">
        <v>1</v>
      </c>
      <c r="F161" s="267" t="s">
        <v>173</v>
      </c>
      <c r="G161" s="265"/>
      <c r="H161" s="268">
        <v>0.5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170</v>
      </c>
      <c r="AU161" s="274" t="s">
        <v>88</v>
      </c>
      <c r="AV161" s="14" t="s">
        <v>168</v>
      </c>
      <c r="AW161" s="14" t="s">
        <v>31</v>
      </c>
      <c r="AX161" s="14" t="s">
        <v>83</v>
      </c>
      <c r="AY161" s="274" t="s">
        <v>162</v>
      </c>
    </row>
    <row r="162" s="2" customFormat="1" ht="33" customHeight="1">
      <c r="A162" s="39"/>
      <c r="B162" s="40"/>
      <c r="C162" s="238" t="s">
        <v>186</v>
      </c>
      <c r="D162" s="238" t="s">
        <v>164</v>
      </c>
      <c r="E162" s="239" t="s">
        <v>2118</v>
      </c>
      <c r="F162" s="240" t="s">
        <v>2119</v>
      </c>
      <c r="G162" s="241" t="s">
        <v>167</v>
      </c>
      <c r="H162" s="242">
        <v>1.7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1.8907799999999999</v>
      </c>
      <c r="R162" s="248">
        <f>Q162*H162</f>
        <v>3.2143259999999998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168</v>
      </c>
      <c r="AT162" s="250" t="s">
        <v>164</v>
      </c>
      <c r="AU162" s="250" t="s">
        <v>88</v>
      </c>
      <c r="AY162" s="18" t="s">
        <v>162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168</v>
      </c>
      <c r="BM162" s="250" t="s">
        <v>2218</v>
      </c>
    </row>
    <row r="163" s="13" customFormat="1">
      <c r="A163" s="13"/>
      <c r="B163" s="252"/>
      <c r="C163" s="253"/>
      <c r="D163" s="254" t="s">
        <v>170</v>
      </c>
      <c r="E163" s="255" t="s">
        <v>1</v>
      </c>
      <c r="F163" s="256" t="s">
        <v>2219</v>
      </c>
      <c r="G163" s="253"/>
      <c r="H163" s="257">
        <v>1.714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170</v>
      </c>
      <c r="AU163" s="263" t="s">
        <v>88</v>
      </c>
      <c r="AV163" s="13" t="s">
        <v>88</v>
      </c>
      <c r="AW163" s="13" t="s">
        <v>31</v>
      </c>
      <c r="AX163" s="13" t="s">
        <v>76</v>
      </c>
      <c r="AY163" s="263" t="s">
        <v>162</v>
      </c>
    </row>
    <row r="164" s="13" customFormat="1">
      <c r="A164" s="13"/>
      <c r="B164" s="252"/>
      <c r="C164" s="253"/>
      <c r="D164" s="254" t="s">
        <v>170</v>
      </c>
      <c r="E164" s="255" t="s">
        <v>1</v>
      </c>
      <c r="F164" s="256" t="s">
        <v>2220</v>
      </c>
      <c r="G164" s="253"/>
      <c r="H164" s="257">
        <v>-0.014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170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162</v>
      </c>
    </row>
    <row r="165" s="14" customFormat="1">
      <c r="A165" s="14"/>
      <c r="B165" s="264"/>
      <c r="C165" s="265"/>
      <c r="D165" s="254" t="s">
        <v>170</v>
      </c>
      <c r="E165" s="266" t="s">
        <v>1</v>
      </c>
      <c r="F165" s="267" t="s">
        <v>173</v>
      </c>
      <c r="G165" s="265"/>
      <c r="H165" s="268">
        <v>1.7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4" t="s">
        <v>170</v>
      </c>
      <c r="AU165" s="274" t="s">
        <v>88</v>
      </c>
      <c r="AV165" s="14" t="s">
        <v>168</v>
      </c>
      <c r="AW165" s="14" t="s">
        <v>31</v>
      </c>
      <c r="AX165" s="14" t="s">
        <v>83</v>
      </c>
      <c r="AY165" s="274" t="s">
        <v>162</v>
      </c>
    </row>
    <row r="166" s="2" customFormat="1" ht="24.15" customHeight="1">
      <c r="A166" s="39"/>
      <c r="B166" s="40"/>
      <c r="C166" s="238" t="s">
        <v>220</v>
      </c>
      <c r="D166" s="238" t="s">
        <v>164</v>
      </c>
      <c r="E166" s="239" t="s">
        <v>2221</v>
      </c>
      <c r="F166" s="240" t="s">
        <v>2222</v>
      </c>
      <c r="G166" s="241" t="s">
        <v>203</v>
      </c>
      <c r="H166" s="242">
        <v>1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0.0066</v>
      </c>
      <c r="R166" s="248">
        <f>Q166*H166</f>
        <v>0.0066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168</v>
      </c>
      <c r="AT166" s="250" t="s">
        <v>164</v>
      </c>
      <c r="AU166" s="250" t="s">
        <v>88</v>
      </c>
      <c r="AY166" s="18" t="s">
        <v>162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168</v>
      </c>
      <c r="BM166" s="250" t="s">
        <v>2223</v>
      </c>
    </row>
    <row r="167" s="2" customFormat="1" ht="21.75" customHeight="1">
      <c r="A167" s="39"/>
      <c r="B167" s="40"/>
      <c r="C167" s="291" t="s">
        <v>224</v>
      </c>
      <c r="D167" s="291" t="s">
        <v>534</v>
      </c>
      <c r="E167" s="292" t="s">
        <v>2224</v>
      </c>
      <c r="F167" s="293" t="s">
        <v>2225</v>
      </c>
      <c r="G167" s="294" t="s">
        <v>203</v>
      </c>
      <c r="H167" s="295">
        <v>1</v>
      </c>
      <c r="I167" s="296"/>
      <c r="J167" s="297">
        <f>ROUND(I167*H167,2)</f>
        <v>0</v>
      </c>
      <c r="K167" s="298"/>
      <c r="L167" s="299"/>
      <c r="M167" s="300" t="s">
        <v>1</v>
      </c>
      <c r="N167" s="301" t="s">
        <v>42</v>
      </c>
      <c r="O167" s="98"/>
      <c r="P167" s="248">
        <f>O167*H167</f>
        <v>0</v>
      </c>
      <c r="Q167" s="248">
        <v>0.22500000000000001</v>
      </c>
      <c r="R167" s="248">
        <f>Q167*H167</f>
        <v>0.22500000000000001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205</v>
      </c>
      <c r="AT167" s="250" t="s">
        <v>534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168</v>
      </c>
      <c r="BM167" s="250" t="s">
        <v>2226</v>
      </c>
    </row>
    <row r="168" s="2" customFormat="1" ht="24.15" customHeight="1">
      <c r="A168" s="39"/>
      <c r="B168" s="40"/>
      <c r="C168" s="238" t="s">
        <v>228</v>
      </c>
      <c r="D168" s="238" t="s">
        <v>164</v>
      </c>
      <c r="E168" s="239" t="s">
        <v>2227</v>
      </c>
      <c r="F168" s="240" t="s">
        <v>2228</v>
      </c>
      <c r="G168" s="241" t="s">
        <v>167</v>
      </c>
      <c r="H168" s="242">
        <v>2.2000000000000002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2.2164700000000002</v>
      </c>
      <c r="R168" s="248">
        <f>Q168*H168</f>
        <v>4.8762340000000011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168</v>
      </c>
      <c r="AT168" s="250" t="s">
        <v>164</v>
      </c>
      <c r="AU168" s="250" t="s">
        <v>88</v>
      </c>
      <c r="AY168" s="18" t="s">
        <v>162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168</v>
      </c>
      <c r="BM168" s="250" t="s">
        <v>2229</v>
      </c>
    </row>
    <row r="169" s="13" customFormat="1">
      <c r="A169" s="13"/>
      <c r="B169" s="252"/>
      <c r="C169" s="253"/>
      <c r="D169" s="254" t="s">
        <v>170</v>
      </c>
      <c r="E169" s="255" t="s">
        <v>1</v>
      </c>
      <c r="F169" s="256" t="s">
        <v>2230</v>
      </c>
      <c r="G169" s="253"/>
      <c r="H169" s="257">
        <v>2.1419999999999999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170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162</v>
      </c>
    </row>
    <row r="170" s="13" customFormat="1">
      <c r="A170" s="13"/>
      <c r="B170" s="252"/>
      <c r="C170" s="253"/>
      <c r="D170" s="254" t="s">
        <v>170</v>
      </c>
      <c r="E170" s="255" t="s">
        <v>1</v>
      </c>
      <c r="F170" s="256" t="s">
        <v>2231</v>
      </c>
      <c r="G170" s="253"/>
      <c r="H170" s="257">
        <v>0.058000000000000003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170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162</v>
      </c>
    </row>
    <row r="171" s="14" customFormat="1">
      <c r="A171" s="14"/>
      <c r="B171" s="264"/>
      <c r="C171" s="265"/>
      <c r="D171" s="254" t="s">
        <v>170</v>
      </c>
      <c r="E171" s="266" t="s">
        <v>1</v>
      </c>
      <c r="F171" s="267" t="s">
        <v>173</v>
      </c>
      <c r="G171" s="265"/>
      <c r="H171" s="268">
        <v>2.1999999999999997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4" t="s">
        <v>170</v>
      </c>
      <c r="AU171" s="274" t="s">
        <v>88</v>
      </c>
      <c r="AV171" s="14" t="s">
        <v>168</v>
      </c>
      <c r="AW171" s="14" t="s">
        <v>31</v>
      </c>
      <c r="AX171" s="14" t="s">
        <v>83</v>
      </c>
      <c r="AY171" s="274" t="s">
        <v>162</v>
      </c>
    </row>
    <row r="172" s="2" customFormat="1" ht="24.15" customHeight="1">
      <c r="A172" s="39"/>
      <c r="B172" s="40"/>
      <c r="C172" s="238" t="s">
        <v>232</v>
      </c>
      <c r="D172" s="238" t="s">
        <v>164</v>
      </c>
      <c r="E172" s="239" t="s">
        <v>2232</v>
      </c>
      <c r="F172" s="240" t="s">
        <v>2233</v>
      </c>
      <c r="G172" s="241" t="s">
        <v>203</v>
      </c>
      <c r="H172" s="242">
        <v>1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0.00349</v>
      </c>
      <c r="R172" s="248">
        <f>Q172*H172</f>
        <v>0.00349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168</v>
      </c>
      <c r="AT172" s="250" t="s">
        <v>164</v>
      </c>
      <c r="AU172" s="250" t="s">
        <v>88</v>
      </c>
      <c r="AY172" s="18" t="s">
        <v>162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168</v>
      </c>
      <c r="BM172" s="250" t="s">
        <v>2234</v>
      </c>
    </row>
    <row r="173" s="12" customFormat="1" ht="22.8" customHeight="1">
      <c r="A173" s="12"/>
      <c r="B173" s="222"/>
      <c r="C173" s="223"/>
      <c r="D173" s="224" t="s">
        <v>75</v>
      </c>
      <c r="E173" s="236" t="s">
        <v>205</v>
      </c>
      <c r="F173" s="236" t="s">
        <v>2122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SUM(P174:P180)</f>
        <v>0</v>
      </c>
      <c r="Q173" s="230"/>
      <c r="R173" s="231">
        <f>SUM(R174:R180)</f>
        <v>15.069760000000002</v>
      </c>
      <c r="S173" s="230"/>
      <c r="T173" s="232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83</v>
      </c>
      <c r="AT173" s="234" t="s">
        <v>75</v>
      </c>
      <c r="AU173" s="234" t="s">
        <v>83</v>
      </c>
      <c r="AY173" s="233" t="s">
        <v>162</v>
      </c>
      <c r="BK173" s="235">
        <f>SUM(BK174:BK180)</f>
        <v>0</v>
      </c>
    </row>
    <row r="174" s="2" customFormat="1" ht="24.15" customHeight="1">
      <c r="A174" s="39"/>
      <c r="B174" s="40"/>
      <c r="C174" s="238" t="s">
        <v>237</v>
      </c>
      <c r="D174" s="238" t="s">
        <v>164</v>
      </c>
      <c r="E174" s="239" t="s">
        <v>2235</v>
      </c>
      <c r="F174" s="240" t="s">
        <v>2236</v>
      </c>
      <c r="G174" s="241" t="s">
        <v>203</v>
      </c>
      <c r="H174" s="242">
        <v>1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168</v>
      </c>
      <c r="AT174" s="250" t="s">
        <v>164</v>
      </c>
      <c r="AU174" s="250" t="s">
        <v>88</v>
      </c>
      <c r="AY174" s="18" t="s">
        <v>162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168</v>
      </c>
      <c r="BM174" s="250" t="s">
        <v>2237</v>
      </c>
    </row>
    <row r="175" s="2" customFormat="1" ht="21.75" customHeight="1">
      <c r="A175" s="39"/>
      <c r="B175" s="40"/>
      <c r="C175" s="291" t="s">
        <v>245</v>
      </c>
      <c r="D175" s="291" t="s">
        <v>534</v>
      </c>
      <c r="E175" s="292" t="s">
        <v>2238</v>
      </c>
      <c r="F175" s="293" t="s">
        <v>2239</v>
      </c>
      <c r="G175" s="294" t="s">
        <v>203</v>
      </c>
      <c r="H175" s="295">
        <v>1</v>
      </c>
      <c r="I175" s="296"/>
      <c r="J175" s="297">
        <f>ROUND(I175*H175,2)</f>
        <v>0</v>
      </c>
      <c r="K175" s="298"/>
      <c r="L175" s="299"/>
      <c r="M175" s="300" t="s">
        <v>1</v>
      </c>
      <c r="N175" s="301" t="s">
        <v>42</v>
      </c>
      <c r="O175" s="98"/>
      <c r="P175" s="248">
        <f>O175*H175</f>
        <v>0</v>
      </c>
      <c r="Q175" s="248">
        <v>14.5</v>
      </c>
      <c r="R175" s="248">
        <f>Q175*H175</f>
        <v>14.5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205</v>
      </c>
      <c r="AT175" s="250" t="s">
        <v>534</v>
      </c>
      <c r="AU175" s="250" t="s">
        <v>88</v>
      </c>
      <c r="AY175" s="18" t="s">
        <v>162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168</v>
      </c>
      <c r="BM175" s="250" t="s">
        <v>2240</v>
      </c>
    </row>
    <row r="176" s="2" customFormat="1" ht="24.15" customHeight="1">
      <c r="A176" s="39"/>
      <c r="B176" s="40"/>
      <c r="C176" s="238" t="s">
        <v>249</v>
      </c>
      <c r="D176" s="238" t="s">
        <v>164</v>
      </c>
      <c r="E176" s="239" t="s">
        <v>2241</v>
      </c>
      <c r="F176" s="240" t="s">
        <v>2242</v>
      </c>
      <c r="G176" s="241" t="s">
        <v>203</v>
      </c>
      <c r="H176" s="242">
        <v>1</v>
      </c>
      <c r="I176" s="243"/>
      <c r="J176" s="244">
        <f>ROUND(I176*H176,2)</f>
        <v>0</v>
      </c>
      <c r="K176" s="245"/>
      <c r="L176" s="45"/>
      <c r="M176" s="246" t="s">
        <v>1</v>
      </c>
      <c r="N176" s="247" t="s">
        <v>42</v>
      </c>
      <c r="O176" s="98"/>
      <c r="P176" s="248">
        <f>O176*H176</f>
        <v>0</v>
      </c>
      <c r="Q176" s="248">
        <v>0.016559999999999998</v>
      </c>
      <c r="R176" s="248">
        <f>Q176*H176</f>
        <v>0.016559999999999998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168</v>
      </c>
      <c r="AT176" s="250" t="s">
        <v>164</v>
      </c>
      <c r="AU176" s="250" t="s">
        <v>88</v>
      </c>
      <c r="AY176" s="18" t="s">
        <v>162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168</v>
      </c>
      <c r="BM176" s="250" t="s">
        <v>2243</v>
      </c>
    </row>
    <row r="177" s="2" customFormat="1" ht="37.8" customHeight="1">
      <c r="A177" s="39"/>
      <c r="B177" s="40"/>
      <c r="C177" s="291" t="s">
        <v>262</v>
      </c>
      <c r="D177" s="291" t="s">
        <v>534</v>
      </c>
      <c r="E177" s="292" t="s">
        <v>2244</v>
      </c>
      <c r="F177" s="293" t="s">
        <v>2245</v>
      </c>
      <c r="G177" s="294" t="s">
        <v>203</v>
      </c>
      <c r="H177" s="295">
        <v>1</v>
      </c>
      <c r="I177" s="296"/>
      <c r="J177" s="297">
        <f>ROUND(I177*H177,2)</f>
        <v>0</v>
      </c>
      <c r="K177" s="298"/>
      <c r="L177" s="299"/>
      <c r="M177" s="300" t="s">
        <v>1</v>
      </c>
      <c r="N177" s="301" t="s">
        <v>42</v>
      </c>
      <c r="O177" s="98"/>
      <c r="P177" s="248">
        <f>O177*H177</f>
        <v>0</v>
      </c>
      <c r="Q177" s="248">
        <v>0.505</v>
      </c>
      <c r="R177" s="248">
        <f>Q177*H177</f>
        <v>0.505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205</v>
      </c>
      <c r="AT177" s="250" t="s">
        <v>534</v>
      </c>
      <c r="AU177" s="250" t="s">
        <v>88</v>
      </c>
      <c r="AY177" s="18" t="s">
        <v>162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168</v>
      </c>
      <c r="BM177" s="250" t="s">
        <v>2246</v>
      </c>
    </row>
    <row r="178" s="2" customFormat="1" ht="24.15" customHeight="1">
      <c r="A178" s="39"/>
      <c r="B178" s="40"/>
      <c r="C178" s="291" t="s">
        <v>269</v>
      </c>
      <c r="D178" s="291" t="s">
        <v>534</v>
      </c>
      <c r="E178" s="292" t="s">
        <v>2247</v>
      </c>
      <c r="F178" s="293" t="s">
        <v>2248</v>
      </c>
      <c r="G178" s="294" t="s">
        <v>203</v>
      </c>
      <c r="H178" s="295">
        <v>1</v>
      </c>
      <c r="I178" s="296"/>
      <c r="J178" s="297">
        <f>ROUND(I178*H178,2)</f>
        <v>0</v>
      </c>
      <c r="K178" s="298"/>
      <c r="L178" s="299"/>
      <c r="M178" s="300" t="s">
        <v>1</v>
      </c>
      <c r="N178" s="301" t="s">
        <v>42</v>
      </c>
      <c r="O178" s="98"/>
      <c r="P178" s="248">
        <f>O178*H178</f>
        <v>0</v>
      </c>
      <c r="Q178" s="248">
        <v>0.002</v>
      </c>
      <c r="R178" s="248">
        <f>Q178*H178</f>
        <v>0.002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205</v>
      </c>
      <c r="AT178" s="250" t="s">
        <v>534</v>
      </c>
      <c r="AU178" s="250" t="s">
        <v>88</v>
      </c>
      <c r="AY178" s="18" t="s">
        <v>162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168</v>
      </c>
      <c r="BM178" s="250" t="s">
        <v>2249</v>
      </c>
    </row>
    <row r="179" s="2" customFormat="1" ht="24.15" customHeight="1">
      <c r="A179" s="39"/>
      <c r="B179" s="40"/>
      <c r="C179" s="238" t="s">
        <v>274</v>
      </c>
      <c r="D179" s="238" t="s">
        <v>164</v>
      </c>
      <c r="E179" s="239" t="s">
        <v>2250</v>
      </c>
      <c r="F179" s="240" t="s">
        <v>2251</v>
      </c>
      <c r="G179" s="241" t="s">
        <v>203</v>
      </c>
      <c r="H179" s="242">
        <v>1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0.0041999999999999997</v>
      </c>
      <c r="R179" s="248">
        <f>Q179*H179</f>
        <v>0.0041999999999999997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168</v>
      </c>
      <c r="AT179" s="250" t="s">
        <v>164</v>
      </c>
      <c r="AU179" s="250" t="s">
        <v>88</v>
      </c>
      <c r="AY179" s="18" t="s">
        <v>162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168</v>
      </c>
      <c r="BM179" s="250" t="s">
        <v>2252</v>
      </c>
    </row>
    <row r="180" s="2" customFormat="1" ht="16.5" customHeight="1">
      <c r="A180" s="39"/>
      <c r="B180" s="40"/>
      <c r="C180" s="291" t="s">
        <v>7</v>
      </c>
      <c r="D180" s="291" t="s">
        <v>534</v>
      </c>
      <c r="E180" s="292" t="s">
        <v>2253</v>
      </c>
      <c r="F180" s="293" t="s">
        <v>2254</v>
      </c>
      <c r="G180" s="294" t="s">
        <v>203</v>
      </c>
      <c r="H180" s="295">
        <v>1</v>
      </c>
      <c r="I180" s="296"/>
      <c r="J180" s="297">
        <f>ROUND(I180*H180,2)</f>
        <v>0</v>
      </c>
      <c r="K180" s="298"/>
      <c r="L180" s="299"/>
      <c r="M180" s="300" t="s">
        <v>1</v>
      </c>
      <c r="N180" s="301" t="s">
        <v>42</v>
      </c>
      <c r="O180" s="98"/>
      <c r="P180" s="248">
        <f>O180*H180</f>
        <v>0</v>
      </c>
      <c r="Q180" s="248">
        <v>0.042000000000000003</v>
      </c>
      <c r="R180" s="248">
        <f>Q180*H180</f>
        <v>0.042000000000000003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205</v>
      </c>
      <c r="AT180" s="250" t="s">
        <v>534</v>
      </c>
      <c r="AU180" s="250" t="s">
        <v>88</v>
      </c>
      <c r="AY180" s="18" t="s">
        <v>162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168</v>
      </c>
      <c r="BM180" s="250" t="s">
        <v>2255</v>
      </c>
    </row>
    <row r="181" s="12" customFormat="1" ht="22.8" customHeight="1">
      <c r="A181" s="12"/>
      <c r="B181" s="222"/>
      <c r="C181" s="223"/>
      <c r="D181" s="224" t="s">
        <v>75</v>
      </c>
      <c r="E181" s="236" t="s">
        <v>726</v>
      </c>
      <c r="F181" s="236" t="s">
        <v>727</v>
      </c>
      <c r="G181" s="223"/>
      <c r="H181" s="223"/>
      <c r="I181" s="226"/>
      <c r="J181" s="237">
        <f>BK181</f>
        <v>0</v>
      </c>
      <c r="K181" s="223"/>
      <c r="L181" s="228"/>
      <c r="M181" s="229"/>
      <c r="N181" s="230"/>
      <c r="O181" s="230"/>
      <c r="P181" s="231">
        <f>P182</f>
        <v>0</v>
      </c>
      <c r="Q181" s="230"/>
      <c r="R181" s="231">
        <f>R182</f>
        <v>0</v>
      </c>
      <c r="S181" s="230"/>
      <c r="T181" s="23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3" t="s">
        <v>83</v>
      </c>
      <c r="AT181" s="234" t="s">
        <v>75</v>
      </c>
      <c r="AU181" s="234" t="s">
        <v>83</v>
      </c>
      <c r="AY181" s="233" t="s">
        <v>162</v>
      </c>
      <c r="BK181" s="235">
        <f>BK182</f>
        <v>0</v>
      </c>
    </row>
    <row r="182" s="2" customFormat="1" ht="24.15" customHeight="1">
      <c r="A182" s="39"/>
      <c r="B182" s="40"/>
      <c r="C182" s="238" t="s">
        <v>284</v>
      </c>
      <c r="D182" s="238" t="s">
        <v>164</v>
      </c>
      <c r="E182" s="239" t="s">
        <v>2256</v>
      </c>
      <c r="F182" s="240" t="s">
        <v>2257</v>
      </c>
      <c r="G182" s="241" t="s">
        <v>183</v>
      </c>
      <c r="H182" s="242">
        <v>24.341000000000001</v>
      </c>
      <c r="I182" s="243"/>
      <c r="J182" s="244">
        <f>ROUND(I182*H182,2)</f>
        <v>0</v>
      </c>
      <c r="K182" s="245"/>
      <c r="L182" s="45"/>
      <c r="M182" s="286" t="s">
        <v>1</v>
      </c>
      <c r="N182" s="287" t="s">
        <v>42</v>
      </c>
      <c r="O182" s="288"/>
      <c r="P182" s="289">
        <f>O182*H182</f>
        <v>0</v>
      </c>
      <c r="Q182" s="289">
        <v>0</v>
      </c>
      <c r="R182" s="289">
        <f>Q182*H182</f>
        <v>0</v>
      </c>
      <c r="S182" s="289">
        <v>0</v>
      </c>
      <c r="T182" s="29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168</v>
      </c>
      <c r="AT182" s="250" t="s">
        <v>164</v>
      </c>
      <c r="AU182" s="250" t="s">
        <v>88</v>
      </c>
      <c r="AY182" s="18" t="s">
        <v>162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168</v>
      </c>
      <c r="BM182" s="250" t="s">
        <v>2258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OEl1xPZoRY3RortePsugdgu0lMcE1EubRu/4oEkF35GkQmMBIUvyJKCo28zceBGVGZZL0L5gb7w4kckcDfrVIw==" hashValue="15lfMH8kqjPkTrQMiu93ko8O7KYCNgQ3UQNqXa72rk+AETonwujkETAi+Iz29oOAKDMtJv4svBQHR0CIFmTswQ==" algorithmName="SHA-512" password="CC35"/>
  <autoFilter ref="C125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2259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2260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ROUND((SUM(BE125:BE169)),  2)</f>
        <v>0</v>
      </c>
      <c r="G35" s="172"/>
      <c r="H35" s="172"/>
      <c r="I35" s="173">
        <v>0.20000000000000001</v>
      </c>
      <c r="J35" s="171">
        <f>ROUND(((SUM(BE125:BE169))*I35),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ROUND((SUM(BF125:BF169)),  2)</f>
        <v>0</v>
      </c>
      <c r="G36" s="172"/>
      <c r="H36" s="172"/>
      <c r="I36" s="173">
        <v>0.20000000000000001</v>
      </c>
      <c r="J36" s="171">
        <f>ROUND(((SUM(BF125:BF169))*I36),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ROUND((SUM(BG125:BG169)),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ROUND((SUM(BH125:BH169)),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ROUND((SUM(BI125:BI169)),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2259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SO-05.1  Kanalizačná prípojka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319</v>
      </c>
      <c r="E101" s="207"/>
      <c r="F101" s="207"/>
      <c r="G101" s="207"/>
      <c r="H101" s="207"/>
      <c r="I101" s="207"/>
      <c r="J101" s="208">
        <f>J151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2089</v>
      </c>
      <c r="E102" s="207"/>
      <c r="F102" s="207"/>
      <c r="G102" s="207"/>
      <c r="H102" s="207"/>
      <c r="I102" s="207"/>
      <c r="J102" s="208">
        <f>J160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322</v>
      </c>
      <c r="E103" s="207"/>
      <c r="F103" s="207"/>
      <c r="G103" s="207"/>
      <c r="H103" s="207"/>
      <c r="I103" s="207"/>
      <c r="J103" s="208">
        <f>J168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148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94" t="str">
        <f>E7</f>
        <v>Nízkokapacitné ubytovacie zariadenie - prestavba, prístavba a nadstavba vedľajšej stavby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2259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01 - SO-05.1  Kanalizačná prípojka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Okoč, Hlavná ulica č. 1780</v>
      </c>
      <c r="G119" s="41"/>
      <c r="H119" s="41"/>
      <c r="I119" s="33" t="s">
        <v>21</v>
      </c>
      <c r="J119" s="86" t="str">
        <f>IF(J14="","",J14)</f>
        <v>19. 7. 2023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JUMA, s.r.o., Okoč</v>
      </c>
      <c r="G121" s="41"/>
      <c r="H121" s="41"/>
      <c r="I121" s="33" t="s">
        <v>29</v>
      </c>
      <c r="J121" s="37" t="str">
        <f>E23</f>
        <v>Ing. Attila Urbán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149</v>
      </c>
      <c r="D124" s="213" t="s">
        <v>61</v>
      </c>
      <c r="E124" s="213" t="s">
        <v>57</v>
      </c>
      <c r="F124" s="213" t="s">
        <v>58</v>
      </c>
      <c r="G124" s="213" t="s">
        <v>150</v>
      </c>
      <c r="H124" s="213" t="s">
        <v>151</v>
      </c>
      <c r="I124" s="213" t="s">
        <v>152</v>
      </c>
      <c r="J124" s="214" t="s">
        <v>138</v>
      </c>
      <c r="K124" s="215" t="s">
        <v>153</v>
      </c>
      <c r="L124" s="216"/>
      <c r="M124" s="107" t="s">
        <v>1</v>
      </c>
      <c r="N124" s="108" t="s">
        <v>40</v>
      </c>
      <c r="O124" s="108" t="s">
        <v>154</v>
      </c>
      <c r="P124" s="108" t="s">
        <v>155</v>
      </c>
      <c r="Q124" s="108" t="s">
        <v>156</v>
      </c>
      <c r="R124" s="108" t="s">
        <v>157</v>
      </c>
      <c r="S124" s="108" t="s">
        <v>158</v>
      </c>
      <c r="T124" s="109" t="s">
        <v>159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139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12.205646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140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160</v>
      </c>
      <c r="F126" s="225" t="s">
        <v>161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P127+P151+P160+P168</f>
        <v>0</v>
      </c>
      <c r="Q126" s="230"/>
      <c r="R126" s="231">
        <f>R127+R151+R160+R168</f>
        <v>12.205646</v>
      </c>
      <c r="S126" s="230"/>
      <c r="T126" s="232">
        <f>T127+T151+T160+T168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162</v>
      </c>
      <c r="BK126" s="235">
        <f>BK127+BK151+BK160+BK168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163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SUM(P128:P150)</f>
        <v>0</v>
      </c>
      <c r="Q127" s="230"/>
      <c r="R127" s="231">
        <f>SUM(R128:R150)</f>
        <v>8.8900000000000006</v>
      </c>
      <c r="S127" s="230"/>
      <c r="T127" s="232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162</v>
      </c>
      <c r="BK127" s="235">
        <f>SUM(BK128:BK150)</f>
        <v>0</v>
      </c>
    </row>
    <row r="128" s="2" customFormat="1" ht="24.15" customHeight="1">
      <c r="A128" s="39"/>
      <c r="B128" s="40"/>
      <c r="C128" s="238" t="s">
        <v>83</v>
      </c>
      <c r="D128" s="238" t="s">
        <v>164</v>
      </c>
      <c r="E128" s="239" t="s">
        <v>165</v>
      </c>
      <c r="F128" s="240" t="s">
        <v>166</v>
      </c>
      <c r="G128" s="241" t="s">
        <v>167</v>
      </c>
      <c r="H128" s="242">
        <v>11.199999999999999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168</v>
      </c>
      <c r="AT128" s="250" t="s">
        <v>164</v>
      </c>
      <c r="AU128" s="250" t="s">
        <v>88</v>
      </c>
      <c r="AY128" s="18" t="s">
        <v>162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168</v>
      </c>
      <c r="BM128" s="250" t="s">
        <v>2261</v>
      </c>
    </row>
    <row r="129" s="13" customFormat="1">
      <c r="A129" s="13"/>
      <c r="B129" s="252"/>
      <c r="C129" s="253"/>
      <c r="D129" s="254" t="s">
        <v>170</v>
      </c>
      <c r="E129" s="255" t="s">
        <v>1</v>
      </c>
      <c r="F129" s="256" t="s">
        <v>2262</v>
      </c>
      <c r="G129" s="253"/>
      <c r="H129" s="257">
        <v>11.234999999999999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170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162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2263</v>
      </c>
      <c r="G130" s="253"/>
      <c r="H130" s="257">
        <v>-0.035000000000000003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162</v>
      </c>
    </row>
    <row r="131" s="14" customFormat="1">
      <c r="A131" s="14"/>
      <c r="B131" s="264"/>
      <c r="C131" s="265"/>
      <c r="D131" s="254" t="s">
        <v>170</v>
      </c>
      <c r="E131" s="266" t="s">
        <v>1</v>
      </c>
      <c r="F131" s="267" t="s">
        <v>173</v>
      </c>
      <c r="G131" s="265"/>
      <c r="H131" s="268">
        <v>11.199999999999999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170</v>
      </c>
      <c r="AU131" s="274" t="s">
        <v>88</v>
      </c>
      <c r="AV131" s="14" t="s">
        <v>168</v>
      </c>
      <c r="AW131" s="14" t="s">
        <v>31</v>
      </c>
      <c r="AX131" s="14" t="s">
        <v>83</v>
      </c>
      <c r="AY131" s="274" t="s">
        <v>162</v>
      </c>
    </row>
    <row r="132" s="2" customFormat="1" ht="33" customHeight="1">
      <c r="A132" s="39"/>
      <c r="B132" s="40"/>
      <c r="C132" s="238" t="s">
        <v>88</v>
      </c>
      <c r="D132" s="238" t="s">
        <v>164</v>
      </c>
      <c r="E132" s="239" t="s">
        <v>174</v>
      </c>
      <c r="F132" s="240" t="s">
        <v>175</v>
      </c>
      <c r="G132" s="241" t="s">
        <v>167</v>
      </c>
      <c r="H132" s="242">
        <v>6.2999999999999998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168</v>
      </c>
      <c r="AT132" s="250" t="s">
        <v>164</v>
      </c>
      <c r="AU132" s="250" t="s">
        <v>88</v>
      </c>
      <c r="AY132" s="18" t="s">
        <v>162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168</v>
      </c>
      <c r="BM132" s="250" t="s">
        <v>2264</v>
      </c>
    </row>
    <row r="133" s="13" customFormat="1">
      <c r="A133" s="13"/>
      <c r="B133" s="252"/>
      <c r="C133" s="253"/>
      <c r="D133" s="254" t="s">
        <v>170</v>
      </c>
      <c r="E133" s="255" t="s">
        <v>1</v>
      </c>
      <c r="F133" s="256" t="s">
        <v>2265</v>
      </c>
      <c r="G133" s="253"/>
      <c r="H133" s="257">
        <v>11.199999999999999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170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162</v>
      </c>
    </row>
    <row r="134" s="13" customFormat="1">
      <c r="A134" s="13"/>
      <c r="B134" s="252"/>
      <c r="C134" s="253"/>
      <c r="D134" s="254" t="s">
        <v>170</v>
      </c>
      <c r="E134" s="255" t="s">
        <v>1</v>
      </c>
      <c r="F134" s="256" t="s">
        <v>2266</v>
      </c>
      <c r="G134" s="253"/>
      <c r="H134" s="257">
        <v>-4.9000000000000004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170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162</v>
      </c>
    </row>
    <row r="135" s="14" customFormat="1">
      <c r="A135" s="14"/>
      <c r="B135" s="264"/>
      <c r="C135" s="265"/>
      <c r="D135" s="254" t="s">
        <v>170</v>
      </c>
      <c r="E135" s="266" t="s">
        <v>1</v>
      </c>
      <c r="F135" s="267" t="s">
        <v>173</v>
      </c>
      <c r="G135" s="265"/>
      <c r="H135" s="268">
        <v>6.2999999999999998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170</v>
      </c>
      <c r="AU135" s="274" t="s">
        <v>88</v>
      </c>
      <c r="AV135" s="14" t="s">
        <v>168</v>
      </c>
      <c r="AW135" s="14" t="s">
        <v>31</v>
      </c>
      <c r="AX135" s="14" t="s">
        <v>83</v>
      </c>
      <c r="AY135" s="274" t="s">
        <v>162</v>
      </c>
    </row>
    <row r="136" s="2" customFormat="1" ht="16.5" customHeight="1">
      <c r="A136" s="39"/>
      <c r="B136" s="40"/>
      <c r="C136" s="238" t="s">
        <v>177</v>
      </c>
      <c r="D136" s="238" t="s">
        <v>164</v>
      </c>
      <c r="E136" s="239" t="s">
        <v>178</v>
      </c>
      <c r="F136" s="240" t="s">
        <v>179</v>
      </c>
      <c r="G136" s="241" t="s">
        <v>167</v>
      </c>
      <c r="H136" s="242">
        <v>6.2999999999999998</v>
      </c>
      <c r="I136" s="243"/>
      <c r="J136" s="244">
        <f>ROUND(I136*H136,2)</f>
        <v>0</v>
      </c>
      <c r="K136" s="245"/>
      <c r="L136" s="45"/>
      <c r="M136" s="246" t="s">
        <v>1</v>
      </c>
      <c r="N136" s="247" t="s">
        <v>42</v>
      </c>
      <c r="O136" s="98"/>
      <c r="P136" s="248">
        <f>O136*H136</f>
        <v>0</v>
      </c>
      <c r="Q136" s="248">
        <v>0</v>
      </c>
      <c r="R136" s="248">
        <f>Q136*H136</f>
        <v>0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168</v>
      </c>
      <c r="AT136" s="250" t="s">
        <v>164</v>
      </c>
      <c r="AU136" s="250" t="s">
        <v>88</v>
      </c>
      <c r="AY136" s="18" t="s">
        <v>162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168</v>
      </c>
      <c r="BM136" s="250" t="s">
        <v>2267</v>
      </c>
    </row>
    <row r="137" s="2" customFormat="1" ht="16.5" customHeight="1">
      <c r="A137" s="39"/>
      <c r="B137" s="40"/>
      <c r="C137" s="238" t="s">
        <v>168</v>
      </c>
      <c r="D137" s="238" t="s">
        <v>164</v>
      </c>
      <c r="E137" s="239" t="s">
        <v>181</v>
      </c>
      <c r="F137" s="240" t="s">
        <v>182</v>
      </c>
      <c r="G137" s="241" t="s">
        <v>183</v>
      </c>
      <c r="H137" s="242">
        <v>11.34</v>
      </c>
      <c r="I137" s="243"/>
      <c r="J137" s="244">
        <f>ROUND(I137*H137,2)</f>
        <v>0</v>
      </c>
      <c r="K137" s="245"/>
      <c r="L137" s="45"/>
      <c r="M137" s="246" t="s">
        <v>1</v>
      </c>
      <c r="N137" s="247" t="s">
        <v>42</v>
      </c>
      <c r="O137" s="98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168</v>
      </c>
      <c r="AT137" s="250" t="s">
        <v>164</v>
      </c>
      <c r="AU137" s="250" t="s">
        <v>88</v>
      </c>
      <c r="AY137" s="18" t="s">
        <v>162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168</v>
      </c>
      <c r="BM137" s="250" t="s">
        <v>2268</v>
      </c>
    </row>
    <row r="138" s="13" customFormat="1">
      <c r="A138" s="13"/>
      <c r="B138" s="252"/>
      <c r="C138" s="253"/>
      <c r="D138" s="254" t="s">
        <v>170</v>
      </c>
      <c r="E138" s="255" t="s">
        <v>1</v>
      </c>
      <c r="F138" s="256" t="s">
        <v>2269</v>
      </c>
      <c r="G138" s="253"/>
      <c r="H138" s="257">
        <v>11.34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170</v>
      </c>
      <c r="AU138" s="263" t="s">
        <v>88</v>
      </c>
      <c r="AV138" s="13" t="s">
        <v>88</v>
      </c>
      <c r="AW138" s="13" t="s">
        <v>31</v>
      </c>
      <c r="AX138" s="13" t="s">
        <v>83</v>
      </c>
      <c r="AY138" s="263" t="s">
        <v>162</v>
      </c>
    </row>
    <row r="139" s="2" customFormat="1" ht="24.15" customHeight="1">
      <c r="A139" s="39"/>
      <c r="B139" s="40"/>
      <c r="C139" s="238" t="s">
        <v>188</v>
      </c>
      <c r="D139" s="238" t="s">
        <v>164</v>
      </c>
      <c r="E139" s="239" t="s">
        <v>1943</v>
      </c>
      <c r="F139" s="240" t="s">
        <v>1944</v>
      </c>
      <c r="G139" s="241" t="s">
        <v>167</v>
      </c>
      <c r="H139" s="242">
        <v>4.9000000000000004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2270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2271</v>
      </c>
      <c r="G140" s="253"/>
      <c r="H140" s="257">
        <v>11.199999999999999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162</v>
      </c>
    </row>
    <row r="141" s="13" customFormat="1">
      <c r="A141" s="13"/>
      <c r="B141" s="252"/>
      <c r="C141" s="253"/>
      <c r="D141" s="254" t="s">
        <v>170</v>
      </c>
      <c r="E141" s="255" t="s">
        <v>1</v>
      </c>
      <c r="F141" s="256" t="s">
        <v>2272</v>
      </c>
      <c r="G141" s="253"/>
      <c r="H141" s="257">
        <v>-6.2999999999999998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170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162</v>
      </c>
    </row>
    <row r="142" s="14" customFormat="1">
      <c r="A142" s="14"/>
      <c r="B142" s="264"/>
      <c r="C142" s="265"/>
      <c r="D142" s="254" t="s">
        <v>170</v>
      </c>
      <c r="E142" s="266" t="s">
        <v>1</v>
      </c>
      <c r="F142" s="267" t="s">
        <v>173</v>
      </c>
      <c r="G142" s="265"/>
      <c r="H142" s="268">
        <v>4.8999999999999995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4" t="s">
        <v>170</v>
      </c>
      <c r="AU142" s="274" t="s">
        <v>88</v>
      </c>
      <c r="AV142" s="14" t="s">
        <v>168</v>
      </c>
      <c r="AW142" s="14" t="s">
        <v>31</v>
      </c>
      <c r="AX142" s="14" t="s">
        <v>83</v>
      </c>
      <c r="AY142" s="274" t="s">
        <v>162</v>
      </c>
    </row>
    <row r="143" s="2" customFormat="1" ht="24.15" customHeight="1">
      <c r="A143" s="39"/>
      <c r="B143" s="40"/>
      <c r="C143" s="238" t="s">
        <v>194</v>
      </c>
      <c r="D143" s="238" t="s">
        <v>164</v>
      </c>
      <c r="E143" s="239" t="s">
        <v>2110</v>
      </c>
      <c r="F143" s="240" t="s">
        <v>2111</v>
      </c>
      <c r="G143" s="241" t="s">
        <v>167</v>
      </c>
      <c r="H143" s="242">
        <v>4.7000000000000002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168</v>
      </c>
      <c r="AT143" s="250" t="s">
        <v>164</v>
      </c>
      <c r="AU143" s="250" t="s">
        <v>88</v>
      </c>
      <c r="AY143" s="18" t="s">
        <v>162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168</v>
      </c>
      <c r="BM143" s="250" t="s">
        <v>2273</v>
      </c>
    </row>
    <row r="144" s="13" customFormat="1">
      <c r="A144" s="13"/>
      <c r="B144" s="252"/>
      <c r="C144" s="253"/>
      <c r="D144" s="254" t="s">
        <v>170</v>
      </c>
      <c r="E144" s="255" t="s">
        <v>1</v>
      </c>
      <c r="F144" s="256" t="s">
        <v>2274</v>
      </c>
      <c r="G144" s="253"/>
      <c r="H144" s="257">
        <v>4.7249999999999996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170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162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193</v>
      </c>
      <c r="G145" s="253"/>
      <c r="H145" s="257">
        <v>-0.025000000000000001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162</v>
      </c>
    </row>
    <row r="146" s="14" customFormat="1">
      <c r="A146" s="14"/>
      <c r="B146" s="264"/>
      <c r="C146" s="265"/>
      <c r="D146" s="254" t="s">
        <v>170</v>
      </c>
      <c r="E146" s="266" t="s">
        <v>1</v>
      </c>
      <c r="F146" s="267" t="s">
        <v>173</v>
      </c>
      <c r="G146" s="265"/>
      <c r="H146" s="268">
        <v>4.6999999999999993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170</v>
      </c>
      <c r="AU146" s="274" t="s">
        <v>88</v>
      </c>
      <c r="AV146" s="14" t="s">
        <v>168</v>
      </c>
      <c r="AW146" s="14" t="s">
        <v>31</v>
      </c>
      <c r="AX146" s="14" t="s">
        <v>83</v>
      </c>
      <c r="AY146" s="274" t="s">
        <v>162</v>
      </c>
    </row>
    <row r="147" s="2" customFormat="1" ht="16.5" customHeight="1">
      <c r="A147" s="39"/>
      <c r="B147" s="40"/>
      <c r="C147" s="291" t="s">
        <v>200</v>
      </c>
      <c r="D147" s="291" t="s">
        <v>534</v>
      </c>
      <c r="E147" s="292" t="s">
        <v>2275</v>
      </c>
      <c r="F147" s="293" t="s">
        <v>2115</v>
      </c>
      <c r="G147" s="294" t="s">
        <v>183</v>
      </c>
      <c r="H147" s="295">
        <v>8.8900000000000006</v>
      </c>
      <c r="I147" s="296"/>
      <c r="J147" s="297">
        <f>ROUND(I147*H147,2)</f>
        <v>0</v>
      </c>
      <c r="K147" s="298"/>
      <c r="L147" s="299"/>
      <c r="M147" s="300" t="s">
        <v>1</v>
      </c>
      <c r="N147" s="301" t="s">
        <v>42</v>
      </c>
      <c r="O147" s="98"/>
      <c r="P147" s="248">
        <f>O147*H147</f>
        <v>0</v>
      </c>
      <c r="Q147" s="248">
        <v>1</v>
      </c>
      <c r="R147" s="248">
        <f>Q147*H147</f>
        <v>8.8900000000000006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205</v>
      </c>
      <c r="AT147" s="250" t="s">
        <v>534</v>
      </c>
      <c r="AU147" s="250" t="s">
        <v>88</v>
      </c>
      <c r="AY147" s="18" t="s">
        <v>162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168</v>
      </c>
      <c r="BM147" s="250" t="s">
        <v>2276</v>
      </c>
    </row>
    <row r="148" s="13" customFormat="1">
      <c r="A148" s="13"/>
      <c r="B148" s="252"/>
      <c r="C148" s="253"/>
      <c r="D148" s="254" t="s">
        <v>170</v>
      </c>
      <c r="E148" s="255" t="s">
        <v>1</v>
      </c>
      <c r="F148" s="256" t="s">
        <v>2277</v>
      </c>
      <c r="G148" s="253"/>
      <c r="H148" s="257">
        <v>8.8829999999999991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170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162</v>
      </c>
    </row>
    <row r="149" s="13" customFormat="1">
      <c r="A149" s="13"/>
      <c r="B149" s="252"/>
      <c r="C149" s="253"/>
      <c r="D149" s="254" t="s">
        <v>170</v>
      </c>
      <c r="E149" s="255" t="s">
        <v>1</v>
      </c>
      <c r="F149" s="256" t="s">
        <v>523</v>
      </c>
      <c r="G149" s="253"/>
      <c r="H149" s="257">
        <v>0.0070000000000000001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170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162</v>
      </c>
    </row>
    <row r="150" s="14" customFormat="1">
      <c r="A150" s="14"/>
      <c r="B150" s="264"/>
      <c r="C150" s="265"/>
      <c r="D150" s="254" t="s">
        <v>170</v>
      </c>
      <c r="E150" s="266" t="s">
        <v>1</v>
      </c>
      <c r="F150" s="267" t="s">
        <v>173</v>
      </c>
      <c r="G150" s="265"/>
      <c r="H150" s="268">
        <v>8.8899999999999988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4" t="s">
        <v>170</v>
      </c>
      <c r="AU150" s="274" t="s">
        <v>88</v>
      </c>
      <c r="AV150" s="14" t="s">
        <v>168</v>
      </c>
      <c r="AW150" s="14" t="s">
        <v>31</v>
      </c>
      <c r="AX150" s="14" t="s">
        <v>83</v>
      </c>
      <c r="AY150" s="274" t="s">
        <v>162</v>
      </c>
    </row>
    <row r="151" s="12" customFormat="1" ht="22.8" customHeight="1">
      <c r="A151" s="12"/>
      <c r="B151" s="222"/>
      <c r="C151" s="223"/>
      <c r="D151" s="224" t="s">
        <v>75</v>
      </c>
      <c r="E151" s="236" t="s">
        <v>168</v>
      </c>
      <c r="F151" s="236" t="s">
        <v>472</v>
      </c>
      <c r="G151" s="223"/>
      <c r="H151" s="223"/>
      <c r="I151" s="226"/>
      <c r="J151" s="237">
        <f>BK151</f>
        <v>0</v>
      </c>
      <c r="K151" s="223"/>
      <c r="L151" s="228"/>
      <c r="M151" s="229"/>
      <c r="N151" s="230"/>
      <c r="O151" s="230"/>
      <c r="P151" s="231">
        <f>SUM(P152:P159)</f>
        <v>0</v>
      </c>
      <c r="Q151" s="230"/>
      <c r="R151" s="231">
        <f>SUM(R152:R159)</f>
        <v>3.2444759999999997</v>
      </c>
      <c r="S151" s="230"/>
      <c r="T151" s="23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3" t="s">
        <v>83</v>
      </c>
      <c r="AT151" s="234" t="s">
        <v>75</v>
      </c>
      <c r="AU151" s="234" t="s">
        <v>83</v>
      </c>
      <c r="AY151" s="233" t="s">
        <v>162</v>
      </c>
      <c r="BK151" s="235">
        <f>SUM(BK152:BK159)</f>
        <v>0</v>
      </c>
    </row>
    <row r="152" s="2" customFormat="1" ht="33" customHeight="1">
      <c r="A152" s="39"/>
      <c r="B152" s="40"/>
      <c r="C152" s="238" t="s">
        <v>205</v>
      </c>
      <c r="D152" s="238" t="s">
        <v>164</v>
      </c>
      <c r="E152" s="239" t="s">
        <v>2118</v>
      </c>
      <c r="F152" s="240" t="s">
        <v>2119</v>
      </c>
      <c r="G152" s="241" t="s">
        <v>167</v>
      </c>
      <c r="H152" s="242">
        <v>1.6000000000000001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1.8907799999999999</v>
      </c>
      <c r="R152" s="248">
        <f>Q152*H152</f>
        <v>3.0252479999999999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168</v>
      </c>
      <c r="AT152" s="250" t="s">
        <v>164</v>
      </c>
      <c r="AU152" s="250" t="s">
        <v>88</v>
      </c>
      <c r="AY152" s="18" t="s">
        <v>162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168</v>
      </c>
      <c r="BM152" s="250" t="s">
        <v>2278</v>
      </c>
    </row>
    <row r="153" s="13" customFormat="1">
      <c r="A153" s="13"/>
      <c r="B153" s="252"/>
      <c r="C153" s="253"/>
      <c r="D153" s="254" t="s">
        <v>170</v>
      </c>
      <c r="E153" s="255" t="s">
        <v>1</v>
      </c>
      <c r="F153" s="256" t="s">
        <v>2279</v>
      </c>
      <c r="G153" s="253"/>
      <c r="H153" s="257">
        <v>1.575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170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162</v>
      </c>
    </row>
    <row r="154" s="13" customFormat="1">
      <c r="A154" s="13"/>
      <c r="B154" s="252"/>
      <c r="C154" s="253"/>
      <c r="D154" s="254" t="s">
        <v>170</v>
      </c>
      <c r="E154" s="255" t="s">
        <v>1</v>
      </c>
      <c r="F154" s="256" t="s">
        <v>478</v>
      </c>
      <c r="G154" s="253"/>
      <c r="H154" s="257">
        <v>0.025000000000000001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170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162</v>
      </c>
    </row>
    <row r="155" s="14" customFormat="1">
      <c r="A155" s="14"/>
      <c r="B155" s="264"/>
      <c r="C155" s="265"/>
      <c r="D155" s="254" t="s">
        <v>170</v>
      </c>
      <c r="E155" s="266" t="s">
        <v>1</v>
      </c>
      <c r="F155" s="267" t="s">
        <v>1189</v>
      </c>
      <c r="G155" s="265"/>
      <c r="H155" s="268">
        <v>1.5999999999999999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170</v>
      </c>
      <c r="AU155" s="274" t="s">
        <v>88</v>
      </c>
      <c r="AV155" s="14" t="s">
        <v>168</v>
      </c>
      <c r="AW155" s="14" t="s">
        <v>31</v>
      </c>
      <c r="AX155" s="14" t="s">
        <v>83</v>
      </c>
      <c r="AY155" s="274" t="s">
        <v>162</v>
      </c>
    </row>
    <row r="156" s="2" customFormat="1" ht="66.75" customHeight="1">
      <c r="A156" s="39"/>
      <c r="B156" s="40"/>
      <c r="C156" s="238" t="s">
        <v>186</v>
      </c>
      <c r="D156" s="238" t="s">
        <v>164</v>
      </c>
      <c r="E156" s="239" t="s">
        <v>2280</v>
      </c>
      <c r="F156" s="240" t="s">
        <v>2281</v>
      </c>
      <c r="G156" s="241" t="s">
        <v>167</v>
      </c>
      <c r="H156" s="242">
        <v>0.10000000000000001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2.1922799999999998</v>
      </c>
      <c r="R156" s="248">
        <f>Q156*H156</f>
        <v>0.21922799999999998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168</v>
      </c>
      <c r="AT156" s="250" t="s">
        <v>164</v>
      </c>
      <c r="AU156" s="250" t="s">
        <v>88</v>
      </c>
      <c r="AY156" s="18" t="s">
        <v>162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168</v>
      </c>
      <c r="BM156" s="250" t="s">
        <v>2282</v>
      </c>
    </row>
    <row r="157" s="13" customFormat="1">
      <c r="A157" s="13"/>
      <c r="B157" s="252"/>
      <c r="C157" s="253"/>
      <c r="D157" s="254" t="s">
        <v>170</v>
      </c>
      <c r="E157" s="255" t="s">
        <v>1</v>
      </c>
      <c r="F157" s="256" t="s">
        <v>2283</v>
      </c>
      <c r="G157" s="253"/>
      <c r="H157" s="257">
        <v>0.098000000000000004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170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162</v>
      </c>
    </row>
    <row r="158" s="13" customFormat="1">
      <c r="A158" s="13"/>
      <c r="B158" s="252"/>
      <c r="C158" s="253"/>
      <c r="D158" s="254" t="s">
        <v>170</v>
      </c>
      <c r="E158" s="255" t="s">
        <v>1</v>
      </c>
      <c r="F158" s="256" t="s">
        <v>393</v>
      </c>
      <c r="G158" s="253"/>
      <c r="H158" s="257">
        <v>0.002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170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162</v>
      </c>
    </row>
    <row r="159" s="14" customFormat="1">
      <c r="A159" s="14"/>
      <c r="B159" s="264"/>
      <c r="C159" s="265"/>
      <c r="D159" s="254" t="s">
        <v>170</v>
      </c>
      <c r="E159" s="266" t="s">
        <v>1</v>
      </c>
      <c r="F159" s="267" t="s">
        <v>2284</v>
      </c>
      <c r="G159" s="265"/>
      <c r="H159" s="268">
        <v>0.10000000000000001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4" t="s">
        <v>170</v>
      </c>
      <c r="AU159" s="274" t="s">
        <v>88</v>
      </c>
      <c r="AV159" s="14" t="s">
        <v>168</v>
      </c>
      <c r="AW159" s="14" t="s">
        <v>31</v>
      </c>
      <c r="AX159" s="14" t="s">
        <v>83</v>
      </c>
      <c r="AY159" s="274" t="s">
        <v>162</v>
      </c>
    </row>
    <row r="160" s="12" customFormat="1" ht="22.8" customHeight="1">
      <c r="A160" s="12"/>
      <c r="B160" s="222"/>
      <c r="C160" s="223"/>
      <c r="D160" s="224" t="s">
        <v>75</v>
      </c>
      <c r="E160" s="236" t="s">
        <v>205</v>
      </c>
      <c r="F160" s="236" t="s">
        <v>2122</v>
      </c>
      <c r="G160" s="223"/>
      <c r="H160" s="223"/>
      <c r="I160" s="226"/>
      <c r="J160" s="237">
        <f>BK160</f>
        <v>0</v>
      </c>
      <c r="K160" s="223"/>
      <c r="L160" s="228"/>
      <c r="M160" s="229"/>
      <c r="N160" s="230"/>
      <c r="O160" s="230"/>
      <c r="P160" s="231">
        <f>SUM(P161:P167)</f>
        <v>0</v>
      </c>
      <c r="Q160" s="230"/>
      <c r="R160" s="231">
        <f>SUM(R161:R167)</f>
        <v>0.071169999999999997</v>
      </c>
      <c r="S160" s="230"/>
      <c r="T160" s="232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3" t="s">
        <v>83</v>
      </c>
      <c r="AT160" s="234" t="s">
        <v>75</v>
      </c>
      <c r="AU160" s="234" t="s">
        <v>83</v>
      </c>
      <c r="AY160" s="233" t="s">
        <v>162</v>
      </c>
      <c r="BK160" s="235">
        <f>SUM(BK161:BK167)</f>
        <v>0</v>
      </c>
    </row>
    <row r="161" s="2" customFormat="1" ht="24.15" customHeight="1">
      <c r="A161" s="39"/>
      <c r="B161" s="40"/>
      <c r="C161" s="238" t="s">
        <v>220</v>
      </c>
      <c r="D161" s="238" t="s">
        <v>164</v>
      </c>
      <c r="E161" s="239" t="s">
        <v>2285</v>
      </c>
      <c r="F161" s="240" t="s">
        <v>2286</v>
      </c>
      <c r="G161" s="241" t="s">
        <v>208</v>
      </c>
      <c r="H161" s="242">
        <v>14</v>
      </c>
      <c r="I161" s="243"/>
      <c r="J161" s="244">
        <f>ROUND(I161*H161,2)</f>
        <v>0</v>
      </c>
      <c r="K161" s="245"/>
      <c r="L161" s="45"/>
      <c r="M161" s="246" t="s">
        <v>1</v>
      </c>
      <c r="N161" s="247" t="s">
        <v>42</v>
      </c>
      <c r="O161" s="98"/>
      <c r="P161" s="248">
        <f>O161*H161</f>
        <v>0</v>
      </c>
      <c r="Q161" s="248">
        <v>0.0036800000000000001</v>
      </c>
      <c r="R161" s="248">
        <f>Q161*H161</f>
        <v>0.051520000000000003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168</v>
      </c>
      <c r="AT161" s="250" t="s">
        <v>164</v>
      </c>
      <c r="AU161" s="250" t="s">
        <v>88</v>
      </c>
      <c r="AY161" s="18" t="s">
        <v>162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168</v>
      </c>
      <c r="BM161" s="250" t="s">
        <v>2287</v>
      </c>
    </row>
    <row r="162" s="13" customFormat="1">
      <c r="A162" s="13"/>
      <c r="B162" s="252"/>
      <c r="C162" s="253"/>
      <c r="D162" s="254" t="s">
        <v>170</v>
      </c>
      <c r="E162" s="255" t="s">
        <v>1</v>
      </c>
      <c r="F162" s="256" t="s">
        <v>2288</v>
      </c>
      <c r="G162" s="253"/>
      <c r="H162" s="257">
        <v>14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170</v>
      </c>
      <c r="AU162" s="263" t="s">
        <v>88</v>
      </c>
      <c r="AV162" s="13" t="s">
        <v>88</v>
      </c>
      <c r="AW162" s="13" t="s">
        <v>31</v>
      </c>
      <c r="AX162" s="13" t="s">
        <v>83</v>
      </c>
      <c r="AY162" s="263" t="s">
        <v>162</v>
      </c>
    </row>
    <row r="163" s="2" customFormat="1" ht="16.5" customHeight="1">
      <c r="A163" s="39"/>
      <c r="B163" s="40"/>
      <c r="C163" s="238" t="s">
        <v>224</v>
      </c>
      <c r="D163" s="238" t="s">
        <v>164</v>
      </c>
      <c r="E163" s="239" t="s">
        <v>2289</v>
      </c>
      <c r="F163" s="240" t="s">
        <v>2290</v>
      </c>
      <c r="G163" s="241" t="s">
        <v>208</v>
      </c>
      <c r="H163" s="242">
        <v>14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168</v>
      </c>
      <c r="AT163" s="250" t="s">
        <v>164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168</v>
      </c>
      <c r="BM163" s="250" t="s">
        <v>2291</v>
      </c>
    </row>
    <row r="164" s="2" customFormat="1" ht="33" customHeight="1">
      <c r="A164" s="39"/>
      <c r="B164" s="40"/>
      <c r="C164" s="238" t="s">
        <v>228</v>
      </c>
      <c r="D164" s="238" t="s">
        <v>164</v>
      </c>
      <c r="E164" s="239" t="s">
        <v>2292</v>
      </c>
      <c r="F164" s="240" t="s">
        <v>2293</v>
      </c>
      <c r="G164" s="241" t="s">
        <v>203</v>
      </c>
      <c r="H164" s="242">
        <v>1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3.0000000000000001E-05</v>
      </c>
      <c r="R164" s="248">
        <f>Q164*H164</f>
        <v>3.0000000000000001E-05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168</v>
      </c>
      <c r="AT164" s="250" t="s">
        <v>164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168</v>
      </c>
      <c r="BM164" s="250" t="s">
        <v>2294</v>
      </c>
    </row>
    <row r="165" s="2" customFormat="1" ht="33" customHeight="1">
      <c r="A165" s="39"/>
      <c r="B165" s="40"/>
      <c r="C165" s="291" t="s">
        <v>232</v>
      </c>
      <c r="D165" s="291" t="s">
        <v>534</v>
      </c>
      <c r="E165" s="292" t="s">
        <v>2295</v>
      </c>
      <c r="F165" s="293" t="s">
        <v>2296</v>
      </c>
      <c r="G165" s="294" t="s">
        <v>203</v>
      </c>
      <c r="H165" s="295">
        <v>1</v>
      </c>
      <c r="I165" s="296"/>
      <c r="J165" s="297">
        <f>ROUND(I165*H165,2)</f>
        <v>0</v>
      </c>
      <c r="K165" s="298"/>
      <c r="L165" s="299"/>
      <c r="M165" s="300" t="s">
        <v>1</v>
      </c>
      <c r="N165" s="301" t="s">
        <v>42</v>
      </c>
      <c r="O165" s="98"/>
      <c r="P165" s="248">
        <f>O165*H165</f>
        <v>0</v>
      </c>
      <c r="Q165" s="248">
        <v>0.0055300000000000002</v>
      </c>
      <c r="R165" s="248">
        <f>Q165*H165</f>
        <v>0.0055300000000000002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205</v>
      </c>
      <c r="AT165" s="250" t="s">
        <v>534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168</v>
      </c>
      <c r="BM165" s="250" t="s">
        <v>2297</v>
      </c>
    </row>
    <row r="166" s="2" customFormat="1" ht="24.15" customHeight="1">
      <c r="A166" s="39"/>
      <c r="B166" s="40"/>
      <c r="C166" s="291" t="s">
        <v>237</v>
      </c>
      <c r="D166" s="291" t="s">
        <v>534</v>
      </c>
      <c r="E166" s="292" t="s">
        <v>2298</v>
      </c>
      <c r="F166" s="293" t="s">
        <v>2299</v>
      </c>
      <c r="G166" s="294" t="s">
        <v>203</v>
      </c>
      <c r="H166" s="295">
        <v>1</v>
      </c>
      <c r="I166" s="296"/>
      <c r="J166" s="297">
        <f>ROUND(I166*H166,2)</f>
        <v>0</v>
      </c>
      <c r="K166" s="298"/>
      <c r="L166" s="299"/>
      <c r="M166" s="300" t="s">
        <v>1</v>
      </c>
      <c r="N166" s="301" t="s">
        <v>42</v>
      </c>
      <c r="O166" s="98"/>
      <c r="P166" s="248">
        <f>O166*H166</f>
        <v>0</v>
      </c>
      <c r="Q166" s="248">
        <v>0.01269</v>
      </c>
      <c r="R166" s="248">
        <f>Q166*H166</f>
        <v>0.01269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205</v>
      </c>
      <c r="AT166" s="250" t="s">
        <v>534</v>
      </c>
      <c r="AU166" s="250" t="s">
        <v>88</v>
      </c>
      <c r="AY166" s="18" t="s">
        <v>162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168</v>
      </c>
      <c r="BM166" s="250" t="s">
        <v>2300</v>
      </c>
    </row>
    <row r="167" s="2" customFormat="1" ht="24.15" customHeight="1">
      <c r="A167" s="39"/>
      <c r="B167" s="40"/>
      <c r="C167" s="238" t="s">
        <v>245</v>
      </c>
      <c r="D167" s="238" t="s">
        <v>164</v>
      </c>
      <c r="E167" s="239" t="s">
        <v>2301</v>
      </c>
      <c r="F167" s="240" t="s">
        <v>2302</v>
      </c>
      <c r="G167" s="241" t="s">
        <v>208</v>
      </c>
      <c r="H167" s="242">
        <v>14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0.00010000000000000001</v>
      </c>
      <c r="R167" s="248">
        <f>Q167*H167</f>
        <v>0.0014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168</v>
      </c>
      <c r="AT167" s="250" t="s">
        <v>164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168</v>
      </c>
      <c r="BM167" s="250" t="s">
        <v>2303</v>
      </c>
    </row>
    <row r="168" s="12" customFormat="1" ht="22.8" customHeight="1">
      <c r="A168" s="12"/>
      <c r="B168" s="222"/>
      <c r="C168" s="223"/>
      <c r="D168" s="224" t="s">
        <v>75</v>
      </c>
      <c r="E168" s="236" t="s">
        <v>726</v>
      </c>
      <c r="F168" s="236" t="s">
        <v>727</v>
      </c>
      <c r="G168" s="223"/>
      <c r="H168" s="223"/>
      <c r="I168" s="226"/>
      <c r="J168" s="237">
        <f>BK168</f>
        <v>0</v>
      </c>
      <c r="K168" s="223"/>
      <c r="L168" s="228"/>
      <c r="M168" s="229"/>
      <c r="N168" s="230"/>
      <c r="O168" s="230"/>
      <c r="P168" s="231">
        <f>P169</f>
        <v>0</v>
      </c>
      <c r="Q168" s="230"/>
      <c r="R168" s="231">
        <f>R169</f>
        <v>0</v>
      </c>
      <c r="S168" s="230"/>
      <c r="T168" s="23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3" t="s">
        <v>83</v>
      </c>
      <c r="AT168" s="234" t="s">
        <v>75</v>
      </c>
      <c r="AU168" s="234" t="s">
        <v>83</v>
      </c>
      <c r="AY168" s="233" t="s">
        <v>162</v>
      </c>
      <c r="BK168" s="235">
        <f>BK169</f>
        <v>0</v>
      </c>
    </row>
    <row r="169" s="2" customFormat="1" ht="33" customHeight="1">
      <c r="A169" s="39"/>
      <c r="B169" s="40"/>
      <c r="C169" s="238" t="s">
        <v>249</v>
      </c>
      <c r="D169" s="238" t="s">
        <v>164</v>
      </c>
      <c r="E169" s="239" t="s">
        <v>2150</v>
      </c>
      <c r="F169" s="240" t="s">
        <v>2151</v>
      </c>
      <c r="G169" s="241" t="s">
        <v>183</v>
      </c>
      <c r="H169" s="242">
        <v>12.206</v>
      </c>
      <c r="I169" s="243"/>
      <c r="J169" s="244">
        <f>ROUND(I169*H169,2)</f>
        <v>0</v>
      </c>
      <c r="K169" s="245"/>
      <c r="L169" s="45"/>
      <c r="M169" s="286" t="s">
        <v>1</v>
      </c>
      <c r="N169" s="287" t="s">
        <v>42</v>
      </c>
      <c r="O169" s="288"/>
      <c r="P169" s="289">
        <f>O169*H169</f>
        <v>0</v>
      </c>
      <c r="Q169" s="289">
        <v>0</v>
      </c>
      <c r="R169" s="289">
        <f>Q169*H169</f>
        <v>0</v>
      </c>
      <c r="S169" s="289">
        <v>0</v>
      </c>
      <c r="T169" s="29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168</v>
      </c>
      <c r="AT169" s="250" t="s">
        <v>164</v>
      </c>
      <c r="AU169" s="250" t="s">
        <v>88</v>
      </c>
      <c r="AY169" s="18" t="s">
        <v>162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168</v>
      </c>
      <c r="BM169" s="250" t="s">
        <v>2304</v>
      </c>
    </row>
    <row r="170" s="2" customFormat="1" ht="6.96" customHeight="1">
      <c r="A170" s="39"/>
      <c r="B170" s="73"/>
      <c r="C170" s="74"/>
      <c r="D170" s="74"/>
      <c r="E170" s="74"/>
      <c r="F170" s="74"/>
      <c r="G170" s="74"/>
      <c r="H170" s="74"/>
      <c r="I170" s="74"/>
      <c r="J170" s="74"/>
      <c r="K170" s="74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9HtAL2LijDTW+Co/JGRRxTqYLY83Nnl8KuNmVCbuoJ/d7Y7A7uBRbJRFlH4xWawkq+HsmyymPuhylf730374NA==" hashValue="FEea+8CYgn3WbHxgF1PBHBpVB/zrfpcGBvaDebEOHZCwdvKpZRk2+TUm/ODCdgqgdL58i9o/iQJtCPkXaHci/g==" algorithmName="SHA-512" password="CC35"/>
  <autoFilter ref="C124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131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26.25" customHeight="1">
      <c r="B7" s="21"/>
      <c r="E7" s="158" t="str">
        <f>'Rekapitulácia stavby'!K6</f>
        <v>Nízkokapacitné ubytovacie zariadenie - prestavba, prístavba a nadstavba vedľajšej stavby</v>
      </c>
      <c r="F7" s="157"/>
      <c r="G7" s="157"/>
      <c r="H7" s="157"/>
      <c r="L7" s="21"/>
    </row>
    <row r="8" s="1" customFormat="1" ht="12" customHeight="1">
      <c r="B8" s="21"/>
      <c r="D8" s="157" t="s">
        <v>132</v>
      </c>
      <c r="L8" s="21"/>
    </row>
    <row r="9" s="2" customFormat="1" ht="16.5" customHeight="1">
      <c r="A9" s="39"/>
      <c r="B9" s="45"/>
      <c r="C9" s="39"/>
      <c r="D9" s="39"/>
      <c r="E9" s="158" t="s">
        <v>2259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134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2305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19. 7. 2023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35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ROUND((SUM(BE126:BE175)),  2)</f>
        <v>0</v>
      </c>
      <c r="G35" s="172"/>
      <c r="H35" s="172"/>
      <c r="I35" s="173">
        <v>0.20000000000000001</v>
      </c>
      <c r="J35" s="171">
        <f>ROUND(((SUM(BE126:BE175))*I35),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ROUND((SUM(BF126:BF175)),  2)</f>
        <v>0</v>
      </c>
      <c r="G36" s="172"/>
      <c r="H36" s="172"/>
      <c r="I36" s="173">
        <v>0.20000000000000001</v>
      </c>
      <c r="J36" s="171">
        <f>ROUND(((SUM(BF126:BF175))*I36),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ROUND((SUM(BG126:BG175)),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ROUND((SUM(BH126:BH175)),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ROUND((SUM(BI126:BI175)),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94" t="str">
        <f>E7</f>
        <v>Nízkokapacitné ubytovacie zariadenie - prestavba, prístavba a nadstavba vedľajšej stavby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2259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SO-05.2  Žumpa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Okoč, Hlavná ulica č. 1780</v>
      </c>
      <c r="G91" s="41"/>
      <c r="H91" s="41"/>
      <c r="I91" s="33" t="s">
        <v>21</v>
      </c>
      <c r="J91" s="86" t="str">
        <f>IF(J14="","",J14)</f>
        <v>19. 7. 2023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JUMA, s.r.o., Okoč</v>
      </c>
      <c r="G93" s="41"/>
      <c r="H93" s="41"/>
      <c r="I93" s="33" t="s">
        <v>29</v>
      </c>
      <c r="J93" s="37" t="str">
        <f>E23</f>
        <v>Ing. Attila Urbán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137</v>
      </c>
      <c r="D96" s="196"/>
      <c r="E96" s="196"/>
      <c r="F96" s="196"/>
      <c r="G96" s="196"/>
      <c r="H96" s="196"/>
      <c r="I96" s="196"/>
      <c r="J96" s="197" t="s">
        <v>138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139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140</v>
      </c>
    </row>
    <row r="99" s="9" customFormat="1" ht="24.96" customHeight="1">
      <c r="A99" s="9"/>
      <c r="B99" s="199"/>
      <c r="C99" s="200"/>
      <c r="D99" s="201" t="s">
        <v>141</v>
      </c>
      <c r="E99" s="202"/>
      <c r="F99" s="202"/>
      <c r="G99" s="202"/>
      <c r="H99" s="202"/>
      <c r="I99" s="202"/>
      <c r="J99" s="203">
        <f>J127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142</v>
      </c>
      <c r="E100" s="207"/>
      <c r="F100" s="207"/>
      <c r="G100" s="207"/>
      <c r="H100" s="207"/>
      <c r="I100" s="207"/>
      <c r="J100" s="208">
        <f>J128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317</v>
      </c>
      <c r="E101" s="207"/>
      <c r="F101" s="207"/>
      <c r="G101" s="207"/>
      <c r="H101" s="207"/>
      <c r="I101" s="207"/>
      <c r="J101" s="208">
        <f>J149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319</v>
      </c>
      <c r="E102" s="207"/>
      <c r="F102" s="207"/>
      <c r="G102" s="207"/>
      <c r="H102" s="207"/>
      <c r="I102" s="207"/>
      <c r="J102" s="208">
        <f>J154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2089</v>
      </c>
      <c r="E103" s="207"/>
      <c r="F103" s="207"/>
      <c r="G103" s="207"/>
      <c r="H103" s="207"/>
      <c r="I103" s="207"/>
      <c r="J103" s="208">
        <f>J168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322</v>
      </c>
      <c r="E104" s="207"/>
      <c r="F104" s="207"/>
      <c r="G104" s="207"/>
      <c r="H104" s="207"/>
      <c r="I104" s="207"/>
      <c r="J104" s="208">
        <f>J174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148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94" t="str">
        <f>E7</f>
        <v>Nízkokapacitné ubytovacie zariadenie - prestavba, prístavba a nadstavba vedľajšej stavby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4" t="s">
        <v>2259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134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83" t="str">
        <f>E11</f>
        <v xml:space="preserve">02 - SO-05.2  Žumpa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Okoč, Hlavná ulica č. 1780</v>
      </c>
      <c r="G120" s="41"/>
      <c r="H120" s="41"/>
      <c r="I120" s="33" t="s">
        <v>21</v>
      </c>
      <c r="J120" s="86" t="str">
        <f>IF(J14="","",J14)</f>
        <v>19. 7. 2023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23</v>
      </c>
      <c r="D122" s="41"/>
      <c r="E122" s="41"/>
      <c r="F122" s="28" t="str">
        <f>E17</f>
        <v>JUMA, s.r.o., Okoč</v>
      </c>
      <c r="G122" s="41"/>
      <c r="H122" s="41"/>
      <c r="I122" s="33" t="s">
        <v>29</v>
      </c>
      <c r="J122" s="37" t="str">
        <f>E23</f>
        <v>Ing. Attila Urbán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 xml:space="preserve"> 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0"/>
      <c r="B125" s="211"/>
      <c r="C125" s="212" t="s">
        <v>149</v>
      </c>
      <c r="D125" s="213" t="s">
        <v>61</v>
      </c>
      <c r="E125" s="213" t="s">
        <v>57</v>
      </c>
      <c r="F125" s="213" t="s">
        <v>58</v>
      </c>
      <c r="G125" s="213" t="s">
        <v>150</v>
      </c>
      <c r="H125" s="213" t="s">
        <v>151</v>
      </c>
      <c r="I125" s="213" t="s">
        <v>152</v>
      </c>
      <c r="J125" s="214" t="s">
        <v>138</v>
      </c>
      <c r="K125" s="215" t="s">
        <v>153</v>
      </c>
      <c r="L125" s="216"/>
      <c r="M125" s="107" t="s">
        <v>1</v>
      </c>
      <c r="N125" s="108" t="s">
        <v>40</v>
      </c>
      <c r="O125" s="108" t="s">
        <v>154</v>
      </c>
      <c r="P125" s="108" t="s">
        <v>155</v>
      </c>
      <c r="Q125" s="108" t="s">
        <v>156</v>
      </c>
      <c r="R125" s="108" t="s">
        <v>157</v>
      </c>
      <c r="S125" s="108" t="s">
        <v>158</v>
      </c>
      <c r="T125" s="109" t="s">
        <v>159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9"/>
      <c r="B126" s="40"/>
      <c r="C126" s="114" t="s">
        <v>139</v>
      </c>
      <c r="D126" s="41"/>
      <c r="E126" s="41"/>
      <c r="F126" s="41"/>
      <c r="G126" s="41"/>
      <c r="H126" s="41"/>
      <c r="I126" s="41"/>
      <c r="J126" s="217">
        <f>BK126</f>
        <v>0</v>
      </c>
      <c r="K126" s="41"/>
      <c r="L126" s="45"/>
      <c r="M126" s="110"/>
      <c r="N126" s="218"/>
      <c r="O126" s="111"/>
      <c r="P126" s="219">
        <f>P127</f>
        <v>0</v>
      </c>
      <c r="Q126" s="111"/>
      <c r="R126" s="219">
        <f>R127</f>
        <v>19.615075000000001</v>
      </c>
      <c r="S126" s="111"/>
      <c r="T126" s="22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140</v>
      </c>
      <c r="BK126" s="221">
        <f>BK127</f>
        <v>0</v>
      </c>
    </row>
    <row r="127" s="12" customFormat="1" ht="25.92" customHeight="1">
      <c r="A127" s="12"/>
      <c r="B127" s="222"/>
      <c r="C127" s="223"/>
      <c r="D127" s="224" t="s">
        <v>75</v>
      </c>
      <c r="E127" s="225" t="s">
        <v>160</v>
      </c>
      <c r="F127" s="225" t="s">
        <v>161</v>
      </c>
      <c r="G127" s="223"/>
      <c r="H127" s="223"/>
      <c r="I127" s="226"/>
      <c r="J127" s="227">
        <f>BK127</f>
        <v>0</v>
      </c>
      <c r="K127" s="223"/>
      <c r="L127" s="228"/>
      <c r="M127" s="229"/>
      <c r="N127" s="230"/>
      <c r="O127" s="230"/>
      <c r="P127" s="231">
        <f>P128+P149+P154+P168+P174</f>
        <v>0</v>
      </c>
      <c r="Q127" s="230"/>
      <c r="R127" s="231">
        <f>R128+R149+R154+R168+R174</f>
        <v>19.615075000000001</v>
      </c>
      <c r="S127" s="230"/>
      <c r="T127" s="232">
        <f>T128+T149+T154+T168+T174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76</v>
      </c>
      <c r="AY127" s="233" t="s">
        <v>162</v>
      </c>
      <c r="BK127" s="235">
        <f>BK128+BK149+BK154+BK168+BK174</f>
        <v>0</v>
      </c>
    </row>
    <row r="128" s="12" customFormat="1" ht="22.8" customHeight="1">
      <c r="A128" s="12"/>
      <c r="B128" s="222"/>
      <c r="C128" s="223"/>
      <c r="D128" s="224" t="s">
        <v>75</v>
      </c>
      <c r="E128" s="236" t="s">
        <v>83</v>
      </c>
      <c r="F128" s="236" t="s">
        <v>163</v>
      </c>
      <c r="G128" s="223"/>
      <c r="H128" s="223"/>
      <c r="I128" s="226"/>
      <c r="J128" s="237">
        <f>BK128</f>
        <v>0</v>
      </c>
      <c r="K128" s="223"/>
      <c r="L128" s="228"/>
      <c r="M128" s="229"/>
      <c r="N128" s="230"/>
      <c r="O128" s="230"/>
      <c r="P128" s="231">
        <f>SUM(P129:P148)</f>
        <v>0</v>
      </c>
      <c r="Q128" s="230"/>
      <c r="R128" s="231">
        <f>SUM(R129:R148)</f>
        <v>0</v>
      </c>
      <c r="S128" s="230"/>
      <c r="T128" s="232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3" t="s">
        <v>83</v>
      </c>
      <c r="AT128" s="234" t="s">
        <v>75</v>
      </c>
      <c r="AU128" s="234" t="s">
        <v>83</v>
      </c>
      <c r="AY128" s="233" t="s">
        <v>162</v>
      </c>
      <c r="BK128" s="235">
        <f>SUM(BK129:BK148)</f>
        <v>0</v>
      </c>
    </row>
    <row r="129" s="2" customFormat="1" ht="24.15" customHeight="1">
      <c r="A129" s="39"/>
      <c r="B129" s="40"/>
      <c r="C129" s="238" t="s">
        <v>83</v>
      </c>
      <c r="D129" s="238" t="s">
        <v>164</v>
      </c>
      <c r="E129" s="239" t="s">
        <v>2306</v>
      </c>
      <c r="F129" s="240" t="s">
        <v>2307</v>
      </c>
      <c r="G129" s="241" t="s">
        <v>167</v>
      </c>
      <c r="H129" s="242">
        <v>130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168</v>
      </c>
      <c r="AT129" s="250" t="s">
        <v>164</v>
      </c>
      <c r="AU129" s="250" t="s">
        <v>88</v>
      </c>
      <c r="AY129" s="18" t="s">
        <v>162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168</v>
      </c>
      <c r="BM129" s="250" t="s">
        <v>2308</v>
      </c>
    </row>
    <row r="130" s="13" customFormat="1">
      <c r="A130" s="13"/>
      <c r="B130" s="252"/>
      <c r="C130" s="253"/>
      <c r="D130" s="254" t="s">
        <v>170</v>
      </c>
      <c r="E130" s="255" t="s">
        <v>1</v>
      </c>
      <c r="F130" s="256" t="s">
        <v>2309</v>
      </c>
      <c r="G130" s="253"/>
      <c r="H130" s="257">
        <v>129.41300000000001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170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162</v>
      </c>
    </row>
    <row r="131" s="13" customFormat="1">
      <c r="A131" s="13"/>
      <c r="B131" s="252"/>
      <c r="C131" s="253"/>
      <c r="D131" s="254" t="s">
        <v>170</v>
      </c>
      <c r="E131" s="255" t="s">
        <v>1</v>
      </c>
      <c r="F131" s="256" t="s">
        <v>2310</v>
      </c>
      <c r="G131" s="253"/>
      <c r="H131" s="257">
        <v>0.58699999999999997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170</v>
      </c>
      <c r="AU131" s="263" t="s">
        <v>88</v>
      </c>
      <c r="AV131" s="13" t="s">
        <v>88</v>
      </c>
      <c r="AW131" s="13" t="s">
        <v>31</v>
      </c>
      <c r="AX131" s="13" t="s">
        <v>76</v>
      </c>
      <c r="AY131" s="263" t="s">
        <v>162</v>
      </c>
    </row>
    <row r="132" s="14" customFormat="1">
      <c r="A132" s="14"/>
      <c r="B132" s="264"/>
      <c r="C132" s="265"/>
      <c r="D132" s="254" t="s">
        <v>170</v>
      </c>
      <c r="E132" s="266" t="s">
        <v>1</v>
      </c>
      <c r="F132" s="267" t="s">
        <v>173</v>
      </c>
      <c r="G132" s="265"/>
      <c r="H132" s="268">
        <v>130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4" t="s">
        <v>170</v>
      </c>
      <c r="AU132" s="274" t="s">
        <v>88</v>
      </c>
      <c r="AV132" s="14" t="s">
        <v>168</v>
      </c>
      <c r="AW132" s="14" t="s">
        <v>31</v>
      </c>
      <c r="AX132" s="14" t="s">
        <v>83</v>
      </c>
      <c r="AY132" s="274" t="s">
        <v>162</v>
      </c>
    </row>
    <row r="133" s="2" customFormat="1" ht="24.15" customHeight="1">
      <c r="A133" s="39"/>
      <c r="B133" s="40"/>
      <c r="C133" s="238" t="s">
        <v>88</v>
      </c>
      <c r="D133" s="238" t="s">
        <v>164</v>
      </c>
      <c r="E133" s="239" t="s">
        <v>2311</v>
      </c>
      <c r="F133" s="240" t="s">
        <v>2312</v>
      </c>
      <c r="G133" s="241" t="s">
        <v>167</v>
      </c>
      <c r="H133" s="242">
        <v>130</v>
      </c>
      <c r="I133" s="243"/>
      <c r="J133" s="244">
        <f>ROUND(I133*H133,2)</f>
        <v>0</v>
      </c>
      <c r="K133" s="245"/>
      <c r="L133" s="45"/>
      <c r="M133" s="246" t="s">
        <v>1</v>
      </c>
      <c r="N133" s="247" t="s">
        <v>42</v>
      </c>
      <c r="O133" s="98"/>
      <c r="P133" s="248">
        <f>O133*H133</f>
        <v>0</v>
      </c>
      <c r="Q133" s="248">
        <v>0</v>
      </c>
      <c r="R133" s="248">
        <f>Q133*H133</f>
        <v>0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168</v>
      </c>
      <c r="AT133" s="250" t="s">
        <v>164</v>
      </c>
      <c r="AU133" s="250" t="s">
        <v>88</v>
      </c>
      <c r="AY133" s="18" t="s">
        <v>162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168</v>
      </c>
      <c r="BM133" s="250" t="s">
        <v>2313</v>
      </c>
    </row>
    <row r="134" s="2" customFormat="1" ht="33" customHeight="1">
      <c r="A134" s="39"/>
      <c r="B134" s="40"/>
      <c r="C134" s="238" t="s">
        <v>177</v>
      </c>
      <c r="D134" s="238" t="s">
        <v>164</v>
      </c>
      <c r="E134" s="239" t="s">
        <v>174</v>
      </c>
      <c r="F134" s="240" t="s">
        <v>175</v>
      </c>
      <c r="G134" s="241" t="s">
        <v>167</v>
      </c>
      <c r="H134" s="242">
        <v>22.899999999999999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168</v>
      </c>
      <c r="AT134" s="250" t="s">
        <v>164</v>
      </c>
      <c r="AU134" s="250" t="s">
        <v>88</v>
      </c>
      <c r="AY134" s="18" t="s">
        <v>162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168</v>
      </c>
      <c r="BM134" s="250" t="s">
        <v>2314</v>
      </c>
    </row>
    <row r="135" s="13" customFormat="1">
      <c r="A135" s="13"/>
      <c r="B135" s="252"/>
      <c r="C135" s="253"/>
      <c r="D135" s="254" t="s">
        <v>170</v>
      </c>
      <c r="E135" s="255" t="s">
        <v>1</v>
      </c>
      <c r="F135" s="256" t="s">
        <v>2315</v>
      </c>
      <c r="G135" s="253"/>
      <c r="H135" s="257">
        <v>130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170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162</v>
      </c>
    </row>
    <row r="136" s="13" customFormat="1">
      <c r="A136" s="13"/>
      <c r="B136" s="252"/>
      <c r="C136" s="253"/>
      <c r="D136" s="254" t="s">
        <v>170</v>
      </c>
      <c r="E136" s="255" t="s">
        <v>1</v>
      </c>
      <c r="F136" s="256" t="s">
        <v>2316</v>
      </c>
      <c r="G136" s="253"/>
      <c r="H136" s="257">
        <v>-107.09999999999999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170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162</v>
      </c>
    </row>
    <row r="137" s="14" customFormat="1">
      <c r="A137" s="14"/>
      <c r="B137" s="264"/>
      <c r="C137" s="265"/>
      <c r="D137" s="254" t="s">
        <v>170</v>
      </c>
      <c r="E137" s="266" t="s">
        <v>1</v>
      </c>
      <c r="F137" s="267" t="s">
        <v>173</v>
      </c>
      <c r="G137" s="265"/>
      <c r="H137" s="268">
        <v>22.899999999999999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170</v>
      </c>
      <c r="AU137" s="274" t="s">
        <v>88</v>
      </c>
      <c r="AV137" s="14" t="s">
        <v>168</v>
      </c>
      <c r="AW137" s="14" t="s">
        <v>31</v>
      </c>
      <c r="AX137" s="14" t="s">
        <v>83</v>
      </c>
      <c r="AY137" s="274" t="s">
        <v>162</v>
      </c>
    </row>
    <row r="138" s="2" customFormat="1" ht="16.5" customHeight="1">
      <c r="A138" s="39"/>
      <c r="B138" s="40"/>
      <c r="C138" s="238" t="s">
        <v>168</v>
      </c>
      <c r="D138" s="238" t="s">
        <v>164</v>
      </c>
      <c r="E138" s="239" t="s">
        <v>178</v>
      </c>
      <c r="F138" s="240" t="s">
        <v>179</v>
      </c>
      <c r="G138" s="241" t="s">
        <v>167</v>
      </c>
      <c r="H138" s="242">
        <v>22.899999999999999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168</v>
      </c>
      <c r="AT138" s="250" t="s">
        <v>164</v>
      </c>
      <c r="AU138" s="250" t="s">
        <v>88</v>
      </c>
      <c r="AY138" s="18" t="s">
        <v>162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168</v>
      </c>
      <c r="BM138" s="250" t="s">
        <v>2317</v>
      </c>
    </row>
    <row r="139" s="2" customFormat="1" ht="16.5" customHeight="1">
      <c r="A139" s="39"/>
      <c r="B139" s="40"/>
      <c r="C139" s="238" t="s">
        <v>188</v>
      </c>
      <c r="D139" s="238" t="s">
        <v>164</v>
      </c>
      <c r="E139" s="239" t="s">
        <v>181</v>
      </c>
      <c r="F139" s="240" t="s">
        <v>182</v>
      </c>
      <c r="G139" s="241" t="s">
        <v>183</v>
      </c>
      <c r="H139" s="242">
        <v>41.219999999999999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168</v>
      </c>
      <c r="AT139" s="250" t="s">
        <v>164</v>
      </c>
      <c r="AU139" s="250" t="s">
        <v>88</v>
      </c>
      <c r="AY139" s="18" t="s">
        <v>162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168</v>
      </c>
      <c r="BM139" s="250" t="s">
        <v>2318</v>
      </c>
    </row>
    <row r="140" s="13" customFormat="1">
      <c r="A140" s="13"/>
      <c r="B140" s="252"/>
      <c r="C140" s="253"/>
      <c r="D140" s="254" t="s">
        <v>170</v>
      </c>
      <c r="E140" s="255" t="s">
        <v>1</v>
      </c>
      <c r="F140" s="256" t="s">
        <v>2319</v>
      </c>
      <c r="G140" s="253"/>
      <c r="H140" s="257">
        <v>41.219999999999999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170</v>
      </c>
      <c r="AU140" s="263" t="s">
        <v>88</v>
      </c>
      <c r="AV140" s="13" t="s">
        <v>88</v>
      </c>
      <c r="AW140" s="13" t="s">
        <v>31</v>
      </c>
      <c r="AX140" s="13" t="s">
        <v>83</v>
      </c>
      <c r="AY140" s="263" t="s">
        <v>162</v>
      </c>
    </row>
    <row r="141" s="2" customFormat="1" ht="24.15" customHeight="1">
      <c r="A141" s="39"/>
      <c r="B141" s="40"/>
      <c r="C141" s="238" t="s">
        <v>194</v>
      </c>
      <c r="D141" s="238" t="s">
        <v>164</v>
      </c>
      <c r="E141" s="239" t="s">
        <v>2203</v>
      </c>
      <c r="F141" s="240" t="s">
        <v>2204</v>
      </c>
      <c r="G141" s="241" t="s">
        <v>167</v>
      </c>
      <c r="H141" s="242">
        <v>107.09999999999999</v>
      </c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</v>
      </c>
      <c r="R141" s="248">
        <f>Q141*H141</f>
        <v>0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168</v>
      </c>
      <c r="AT141" s="250" t="s">
        <v>164</v>
      </c>
      <c r="AU141" s="250" t="s">
        <v>88</v>
      </c>
      <c r="AY141" s="18" t="s">
        <v>162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168</v>
      </c>
      <c r="BM141" s="250" t="s">
        <v>2320</v>
      </c>
    </row>
    <row r="142" s="13" customFormat="1">
      <c r="A142" s="13"/>
      <c r="B142" s="252"/>
      <c r="C142" s="253"/>
      <c r="D142" s="254" t="s">
        <v>170</v>
      </c>
      <c r="E142" s="255" t="s">
        <v>1</v>
      </c>
      <c r="F142" s="256" t="s">
        <v>2321</v>
      </c>
      <c r="G142" s="253"/>
      <c r="H142" s="257">
        <v>130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170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162</v>
      </c>
    </row>
    <row r="143" s="13" customFormat="1">
      <c r="A143" s="13"/>
      <c r="B143" s="252"/>
      <c r="C143" s="253"/>
      <c r="D143" s="254" t="s">
        <v>170</v>
      </c>
      <c r="E143" s="255" t="s">
        <v>1</v>
      </c>
      <c r="F143" s="256" t="s">
        <v>2322</v>
      </c>
      <c r="G143" s="253"/>
      <c r="H143" s="257">
        <v>-0.52600000000000002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170</v>
      </c>
      <c r="AU143" s="263" t="s">
        <v>88</v>
      </c>
      <c r="AV143" s="13" t="s">
        <v>88</v>
      </c>
      <c r="AW143" s="13" t="s">
        <v>31</v>
      </c>
      <c r="AX143" s="13" t="s">
        <v>76</v>
      </c>
      <c r="AY143" s="263" t="s">
        <v>162</v>
      </c>
    </row>
    <row r="144" s="13" customFormat="1">
      <c r="A144" s="13"/>
      <c r="B144" s="252"/>
      <c r="C144" s="253"/>
      <c r="D144" s="254" t="s">
        <v>170</v>
      </c>
      <c r="E144" s="255" t="s">
        <v>1</v>
      </c>
      <c r="F144" s="256" t="s">
        <v>2323</v>
      </c>
      <c r="G144" s="253"/>
      <c r="H144" s="257">
        <v>-18.719999999999999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170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162</v>
      </c>
    </row>
    <row r="145" s="13" customFormat="1">
      <c r="A145" s="13"/>
      <c r="B145" s="252"/>
      <c r="C145" s="253"/>
      <c r="D145" s="254" t="s">
        <v>170</v>
      </c>
      <c r="E145" s="255" t="s">
        <v>1</v>
      </c>
      <c r="F145" s="256" t="s">
        <v>2324</v>
      </c>
      <c r="G145" s="253"/>
      <c r="H145" s="257">
        <v>-3.7000000000000002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170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162</v>
      </c>
    </row>
    <row r="146" s="15" customFormat="1">
      <c r="A146" s="15"/>
      <c r="B146" s="275"/>
      <c r="C146" s="276"/>
      <c r="D146" s="254" t="s">
        <v>170</v>
      </c>
      <c r="E146" s="277" t="s">
        <v>1</v>
      </c>
      <c r="F146" s="278" t="s">
        <v>218</v>
      </c>
      <c r="G146" s="276"/>
      <c r="H146" s="279">
        <v>107.054</v>
      </c>
      <c r="I146" s="280"/>
      <c r="J146" s="276"/>
      <c r="K146" s="276"/>
      <c r="L146" s="28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5" t="s">
        <v>170</v>
      </c>
      <c r="AU146" s="285" t="s">
        <v>88</v>
      </c>
      <c r="AV146" s="15" t="s">
        <v>177</v>
      </c>
      <c r="AW146" s="15" t="s">
        <v>31</v>
      </c>
      <c r="AX146" s="15" t="s">
        <v>76</v>
      </c>
      <c r="AY146" s="285" t="s">
        <v>162</v>
      </c>
    </row>
    <row r="147" s="13" customFormat="1">
      <c r="A147" s="13"/>
      <c r="B147" s="252"/>
      <c r="C147" s="253"/>
      <c r="D147" s="254" t="s">
        <v>170</v>
      </c>
      <c r="E147" s="255" t="s">
        <v>1</v>
      </c>
      <c r="F147" s="256" t="s">
        <v>338</v>
      </c>
      <c r="G147" s="253"/>
      <c r="H147" s="257">
        <v>0.045999999999999999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170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162</v>
      </c>
    </row>
    <row r="148" s="14" customFormat="1">
      <c r="A148" s="14"/>
      <c r="B148" s="264"/>
      <c r="C148" s="265"/>
      <c r="D148" s="254" t="s">
        <v>170</v>
      </c>
      <c r="E148" s="266" t="s">
        <v>1</v>
      </c>
      <c r="F148" s="267" t="s">
        <v>173</v>
      </c>
      <c r="G148" s="265"/>
      <c r="H148" s="268">
        <v>107.09999999999999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4" t="s">
        <v>170</v>
      </c>
      <c r="AU148" s="274" t="s">
        <v>88</v>
      </c>
      <c r="AV148" s="14" t="s">
        <v>168</v>
      </c>
      <c r="AW148" s="14" t="s">
        <v>31</v>
      </c>
      <c r="AX148" s="14" t="s">
        <v>83</v>
      </c>
      <c r="AY148" s="274" t="s">
        <v>162</v>
      </c>
    </row>
    <row r="149" s="12" customFormat="1" ht="22.8" customHeight="1">
      <c r="A149" s="12"/>
      <c r="B149" s="222"/>
      <c r="C149" s="223"/>
      <c r="D149" s="224" t="s">
        <v>75</v>
      </c>
      <c r="E149" s="236" t="s">
        <v>88</v>
      </c>
      <c r="F149" s="236" t="s">
        <v>361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SUM(P150:P153)</f>
        <v>0</v>
      </c>
      <c r="Q149" s="230"/>
      <c r="R149" s="231">
        <f>SUM(R150:R153)</f>
        <v>0</v>
      </c>
      <c r="S149" s="230"/>
      <c r="T149" s="23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3" t="s">
        <v>83</v>
      </c>
      <c r="AT149" s="234" t="s">
        <v>75</v>
      </c>
      <c r="AU149" s="234" t="s">
        <v>83</v>
      </c>
      <c r="AY149" s="233" t="s">
        <v>162</v>
      </c>
      <c r="BK149" s="235">
        <f>SUM(BK150:BK153)</f>
        <v>0</v>
      </c>
    </row>
    <row r="150" s="2" customFormat="1" ht="33" customHeight="1">
      <c r="A150" s="39"/>
      <c r="B150" s="40"/>
      <c r="C150" s="238" t="s">
        <v>200</v>
      </c>
      <c r="D150" s="238" t="s">
        <v>164</v>
      </c>
      <c r="E150" s="239" t="s">
        <v>362</v>
      </c>
      <c r="F150" s="240" t="s">
        <v>363</v>
      </c>
      <c r="G150" s="241" t="s">
        <v>248</v>
      </c>
      <c r="H150" s="242">
        <v>13.5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168</v>
      </c>
      <c r="AT150" s="250" t="s">
        <v>164</v>
      </c>
      <c r="AU150" s="250" t="s">
        <v>88</v>
      </c>
      <c r="AY150" s="18" t="s">
        <v>162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168</v>
      </c>
      <c r="BM150" s="250" t="s">
        <v>2325</v>
      </c>
    </row>
    <row r="151" s="13" customFormat="1">
      <c r="A151" s="13"/>
      <c r="B151" s="252"/>
      <c r="C151" s="253"/>
      <c r="D151" s="254" t="s">
        <v>170</v>
      </c>
      <c r="E151" s="255" t="s">
        <v>1</v>
      </c>
      <c r="F151" s="256" t="s">
        <v>2326</v>
      </c>
      <c r="G151" s="253"/>
      <c r="H151" s="257">
        <v>13.44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170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162</v>
      </c>
    </row>
    <row r="152" s="13" customFormat="1">
      <c r="A152" s="13"/>
      <c r="B152" s="252"/>
      <c r="C152" s="253"/>
      <c r="D152" s="254" t="s">
        <v>170</v>
      </c>
      <c r="E152" s="255" t="s">
        <v>1</v>
      </c>
      <c r="F152" s="256" t="s">
        <v>544</v>
      </c>
      <c r="G152" s="253"/>
      <c r="H152" s="257">
        <v>0.059999999999999998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170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162</v>
      </c>
    </row>
    <row r="153" s="14" customFormat="1">
      <c r="A153" s="14"/>
      <c r="B153" s="264"/>
      <c r="C153" s="265"/>
      <c r="D153" s="254" t="s">
        <v>170</v>
      </c>
      <c r="E153" s="266" t="s">
        <v>1</v>
      </c>
      <c r="F153" s="267" t="s">
        <v>173</v>
      </c>
      <c r="G153" s="265"/>
      <c r="H153" s="268">
        <v>13.5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4" t="s">
        <v>170</v>
      </c>
      <c r="AU153" s="274" t="s">
        <v>88</v>
      </c>
      <c r="AV153" s="14" t="s">
        <v>168</v>
      </c>
      <c r="AW153" s="14" t="s">
        <v>31</v>
      </c>
      <c r="AX153" s="14" t="s">
        <v>83</v>
      </c>
      <c r="AY153" s="274" t="s">
        <v>162</v>
      </c>
    </row>
    <row r="154" s="12" customFormat="1" ht="22.8" customHeight="1">
      <c r="A154" s="12"/>
      <c r="B154" s="222"/>
      <c r="C154" s="223"/>
      <c r="D154" s="224" t="s">
        <v>75</v>
      </c>
      <c r="E154" s="236" t="s">
        <v>168</v>
      </c>
      <c r="F154" s="236" t="s">
        <v>472</v>
      </c>
      <c r="G154" s="223"/>
      <c r="H154" s="223"/>
      <c r="I154" s="226"/>
      <c r="J154" s="237">
        <f>BK154</f>
        <v>0</v>
      </c>
      <c r="K154" s="223"/>
      <c r="L154" s="228"/>
      <c r="M154" s="229"/>
      <c r="N154" s="230"/>
      <c r="O154" s="230"/>
      <c r="P154" s="231">
        <f>SUM(P155:P167)</f>
        <v>0</v>
      </c>
      <c r="Q154" s="230"/>
      <c r="R154" s="231">
        <f>SUM(R155:R167)</f>
        <v>7.5922150000000004</v>
      </c>
      <c r="S154" s="230"/>
      <c r="T154" s="232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3" t="s">
        <v>83</v>
      </c>
      <c r="AT154" s="234" t="s">
        <v>75</v>
      </c>
      <c r="AU154" s="234" t="s">
        <v>83</v>
      </c>
      <c r="AY154" s="233" t="s">
        <v>162</v>
      </c>
      <c r="BK154" s="235">
        <f>SUM(BK155:BK167)</f>
        <v>0</v>
      </c>
    </row>
    <row r="155" s="2" customFormat="1" ht="37.8" customHeight="1">
      <c r="A155" s="39"/>
      <c r="B155" s="40"/>
      <c r="C155" s="238" t="s">
        <v>205</v>
      </c>
      <c r="D155" s="238" t="s">
        <v>164</v>
      </c>
      <c r="E155" s="239" t="s">
        <v>2213</v>
      </c>
      <c r="F155" s="240" t="s">
        <v>2214</v>
      </c>
      <c r="G155" s="241" t="s">
        <v>167</v>
      </c>
      <c r="H155" s="242">
        <v>0.29999999999999999</v>
      </c>
      <c r="I155" s="243"/>
      <c r="J155" s="244">
        <f>ROUND(I155*H155,2)</f>
        <v>0</v>
      </c>
      <c r="K155" s="245"/>
      <c r="L155" s="45"/>
      <c r="M155" s="246" t="s">
        <v>1</v>
      </c>
      <c r="N155" s="247" t="s">
        <v>42</v>
      </c>
      <c r="O155" s="98"/>
      <c r="P155" s="248">
        <f>O155*H155</f>
        <v>0</v>
      </c>
      <c r="Q155" s="248">
        <v>1.8907700000000001</v>
      </c>
      <c r="R155" s="248">
        <f>Q155*H155</f>
        <v>0.56723100000000004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168</v>
      </c>
      <c r="AT155" s="250" t="s">
        <v>164</v>
      </c>
      <c r="AU155" s="250" t="s">
        <v>88</v>
      </c>
      <c r="AY155" s="18" t="s">
        <v>162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168</v>
      </c>
      <c r="BM155" s="250" t="s">
        <v>2327</v>
      </c>
    </row>
    <row r="156" s="13" customFormat="1">
      <c r="A156" s="13"/>
      <c r="B156" s="252"/>
      <c r="C156" s="253"/>
      <c r="D156" s="254" t="s">
        <v>170</v>
      </c>
      <c r="E156" s="255" t="s">
        <v>1</v>
      </c>
      <c r="F156" s="256" t="s">
        <v>2328</v>
      </c>
      <c r="G156" s="253"/>
      <c r="H156" s="257">
        <v>0.28100000000000003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170</v>
      </c>
      <c r="AU156" s="263" t="s">
        <v>88</v>
      </c>
      <c r="AV156" s="13" t="s">
        <v>88</v>
      </c>
      <c r="AW156" s="13" t="s">
        <v>31</v>
      </c>
      <c r="AX156" s="13" t="s">
        <v>76</v>
      </c>
      <c r="AY156" s="263" t="s">
        <v>162</v>
      </c>
    </row>
    <row r="157" s="13" customFormat="1">
      <c r="A157" s="13"/>
      <c r="B157" s="252"/>
      <c r="C157" s="253"/>
      <c r="D157" s="254" t="s">
        <v>170</v>
      </c>
      <c r="E157" s="255" t="s">
        <v>1</v>
      </c>
      <c r="F157" s="256" t="s">
        <v>2329</v>
      </c>
      <c r="G157" s="253"/>
      <c r="H157" s="257">
        <v>0.019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170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162</v>
      </c>
    </row>
    <row r="158" s="14" customFormat="1">
      <c r="A158" s="14"/>
      <c r="B158" s="264"/>
      <c r="C158" s="265"/>
      <c r="D158" s="254" t="s">
        <v>170</v>
      </c>
      <c r="E158" s="266" t="s">
        <v>1</v>
      </c>
      <c r="F158" s="267" t="s">
        <v>173</v>
      </c>
      <c r="G158" s="265"/>
      <c r="H158" s="268">
        <v>0.29999999999999999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170</v>
      </c>
      <c r="AU158" s="274" t="s">
        <v>88</v>
      </c>
      <c r="AV158" s="14" t="s">
        <v>168</v>
      </c>
      <c r="AW158" s="14" t="s">
        <v>31</v>
      </c>
      <c r="AX158" s="14" t="s">
        <v>83</v>
      </c>
      <c r="AY158" s="274" t="s">
        <v>162</v>
      </c>
    </row>
    <row r="159" s="2" customFormat="1" ht="33" customHeight="1">
      <c r="A159" s="39"/>
      <c r="B159" s="40"/>
      <c r="C159" s="238" t="s">
        <v>186</v>
      </c>
      <c r="D159" s="238" t="s">
        <v>164</v>
      </c>
      <c r="E159" s="239" t="s">
        <v>2118</v>
      </c>
      <c r="F159" s="240" t="s">
        <v>2119</v>
      </c>
      <c r="G159" s="241" t="s">
        <v>167</v>
      </c>
      <c r="H159" s="242">
        <v>1.6000000000000001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1.8907799999999999</v>
      </c>
      <c r="R159" s="248">
        <f>Q159*H159</f>
        <v>3.0252479999999999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168</v>
      </c>
      <c r="AT159" s="250" t="s">
        <v>164</v>
      </c>
      <c r="AU159" s="250" t="s">
        <v>88</v>
      </c>
      <c r="AY159" s="18" t="s">
        <v>162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168</v>
      </c>
      <c r="BM159" s="250" t="s">
        <v>2330</v>
      </c>
    </row>
    <row r="160" s="13" customFormat="1">
      <c r="A160" s="13"/>
      <c r="B160" s="252"/>
      <c r="C160" s="253"/>
      <c r="D160" s="254" t="s">
        <v>170</v>
      </c>
      <c r="E160" s="255" t="s">
        <v>1</v>
      </c>
      <c r="F160" s="256" t="s">
        <v>2331</v>
      </c>
      <c r="G160" s="253"/>
      <c r="H160" s="257">
        <v>1.613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170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162</v>
      </c>
    </row>
    <row r="161" s="13" customFormat="1">
      <c r="A161" s="13"/>
      <c r="B161" s="252"/>
      <c r="C161" s="253"/>
      <c r="D161" s="254" t="s">
        <v>170</v>
      </c>
      <c r="E161" s="255" t="s">
        <v>1</v>
      </c>
      <c r="F161" s="256" t="s">
        <v>2332</v>
      </c>
      <c r="G161" s="253"/>
      <c r="H161" s="257">
        <v>-0.012999999999999999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170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162</v>
      </c>
    </row>
    <row r="162" s="14" customFormat="1">
      <c r="A162" s="14"/>
      <c r="B162" s="264"/>
      <c r="C162" s="265"/>
      <c r="D162" s="254" t="s">
        <v>170</v>
      </c>
      <c r="E162" s="266" t="s">
        <v>1</v>
      </c>
      <c r="F162" s="267" t="s">
        <v>173</v>
      </c>
      <c r="G162" s="265"/>
      <c r="H162" s="268">
        <v>1.6000000000000001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4" t="s">
        <v>170</v>
      </c>
      <c r="AU162" s="274" t="s">
        <v>88</v>
      </c>
      <c r="AV162" s="14" t="s">
        <v>168</v>
      </c>
      <c r="AW162" s="14" t="s">
        <v>31</v>
      </c>
      <c r="AX162" s="14" t="s">
        <v>83</v>
      </c>
      <c r="AY162" s="274" t="s">
        <v>162</v>
      </c>
    </row>
    <row r="163" s="2" customFormat="1" ht="24.15" customHeight="1">
      <c r="A163" s="39"/>
      <c r="B163" s="40"/>
      <c r="C163" s="238" t="s">
        <v>220</v>
      </c>
      <c r="D163" s="238" t="s">
        <v>164</v>
      </c>
      <c r="E163" s="239" t="s">
        <v>2221</v>
      </c>
      <c r="F163" s="240" t="s">
        <v>2222</v>
      </c>
      <c r="G163" s="241" t="s">
        <v>203</v>
      </c>
      <c r="H163" s="242">
        <v>1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0.0066</v>
      </c>
      <c r="R163" s="248">
        <f>Q163*H163</f>
        <v>0.0066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168</v>
      </c>
      <c r="AT163" s="250" t="s">
        <v>164</v>
      </c>
      <c r="AU163" s="250" t="s">
        <v>88</v>
      </c>
      <c r="AY163" s="18" t="s">
        <v>162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168</v>
      </c>
      <c r="BM163" s="250" t="s">
        <v>2333</v>
      </c>
    </row>
    <row r="164" s="2" customFormat="1" ht="21.75" customHeight="1">
      <c r="A164" s="39"/>
      <c r="B164" s="40"/>
      <c r="C164" s="291" t="s">
        <v>224</v>
      </c>
      <c r="D164" s="291" t="s">
        <v>534</v>
      </c>
      <c r="E164" s="292" t="s">
        <v>2334</v>
      </c>
      <c r="F164" s="293" t="s">
        <v>2335</v>
      </c>
      <c r="G164" s="294" t="s">
        <v>203</v>
      </c>
      <c r="H164" s="295">
        <v>1</v>
      </c>
      <c r="I164" s="296"/>
      <c r="J164" s="297">
        <f>ROUND(I164*H164,2)</f>
        <v>0</v>
      </c>
      <c r="K164" s="298"/>
      <c r="L164" s="299"/>
      <c r="M164" s="300" t="s">
        <v>1</v>
      </c>
      <c r="N164" s="301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205</v>
      </c>
      <c r="AT164" s="250" t="s">
        <v>534</v>
      </c>
      <c r="AU164" s="250" t="s">
        <v>88</v>
      </c>
      <c r="AY164" s="18" t="s">
        <v>162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168</v>
      </c>
      <c r="BM164" s="250" t="s">
        <v>2336</v>
      </c>
    </row>
    <row r="165" s="2" customFormat="1" ht="24.15" customHeight="1">
      <c r="A165" s="39"/>
      <c r="B165" s="40"/>
      <c r="C165" s="238" t="s">
        <v>228</v>
      </c>
      <c r="D165" s="238" t="s">
        <v>164</v>
      </c>
      <c r="E165" s="239" t="s">
        <v>2227</v>
      </c>
      <c r="F165" s="240" t="s">
        <v>2228</v>
      </c>
      <c r="G165" s="241" t="s">
        <v>167</v>
      </c>
      <c r="H165" s="242">
        <v>1.8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2.2164700000000002</v>
      </c>
      <c r="R165" s="248">
        <f>Q165*H165</f>
        <v>3.9896460000000005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168</v>
      </c>
      <c r="AT165" s="250" t="s">
        <v>164</v>
      </c>
      <c r="AU165" s="250" t="s">
        <v>88</v>
      </c>
      <c r="AY165" s="18" t="s">
        <v>162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168</v>
      </c>
      <c r="BM165" s="250" t="s">
        <v>2337</v>
      </c>
    </row>
    <row r="166" s="13" customFormat="1">
      <c r="A166" s="13"/>
      <c r="B166" s="252"/>
      <c r="C166" s="253"/>
      <c r="D166" s="254" t="s">
        <v>170</v>
      </c>
      <c r="E166" s="255" t="s">
        <v>1</v>
      </c>
      <c r="F166" s="256" t="s">
        <v>2338</v>
      </c>
      <c r="G166" s="253"/>
      <c r="H166" s="257">
        <v>1.8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170</v>
      </c>
      <c r="AU166" s="263" t="s">
        <v>88</v>
      </c>
      <c r="AV166" s="13" t="s">
        <v>88</v>
      </c>
      <c r="AW166" s="13" t="s">
        <v>31</v>
      </c>
      <c r="AX166" s="13" t="s">
        <v>83</v>
      </c>
      <c r="AY166" s="263" t="s">
        <v>162</v>
      </c>
    </row>
    <row r="167" s="2" customFormat="1" ht="24.15" customHeight="1">
      <c r="A167" s="39"/>
      <c r="B167" s="40"/>
      <c r="C167" s="238" t="s">
        <v>232</v>
      </c>
      <c r="D167" s="238" t="s">
        <v>164</v>
      </c>
      <c r="E167" s="239" t="s">
        <v>2232</v>
      </c>
      <c r="F167" s="240" t="s">
        <v>2233</v>
      </c>
      <c r="G167" s="241" t="s">
        <v>203</v>
      </c>
      <c r="H167" s="242">
        <v>1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0.00349</v>
      </c>
      <c r="R167" s="248">
        <f>Q167*H167</f>
        <v>0.00349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168</v>
      </c>
      <c r="AT167" s="250" t="s">
        <v>164</v>
      </c>
      <c r="AU167" s="250" t="s">
        <v>88</v>
      </c>
      <c r="AY167" s="18" t="s">
        <v>162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168</v>
      </c>
      <c r="BM167" s="250" t="s">
        <v>2339</v>
      </c>
    </row>
    <row r="168" s="12" customFormat="1" ht="22.8" customHeight="1">
      <c r="A168" s="12"/>
      <c r="B168" s="222"/>
      <c r="C168" s="223"/>
      <c r="D168" s="224" t="s">
        <v>75</v>
      </c>
      <c r="E168" s="236" t="s">
        <v>205</v>
      </c>
      <c r="F168" s="236" t="s">
        <v>2122</v>
      </c>
      <c r="G168" s="223"/>
      <c r="H168" s="223"/>
      <c r="I168" s="226"/>
      <c r="J168" s="237">
        <f>BK168</f>
        <v>0</v>
      </c>
      <c r="K168" s="223"/>
      <c r="L168" s="228"/>
      <c r="M168" s="229"/>
      <c r="N168" s="230"/>
      <c r="O168" s="230"/>
      <c r="P168" s="231">
        <f>SUM(P169:P173)</f>
        <v>0</v>
      </c>
      <c r="Q168" s="230"/>
      <c r="R168" s="231">
        <f>SUM(R169:R173)</f>
        <v>12.02286</v>
      </c>
      <c r="S168" s="230"/>
      <c r="T168" s="232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3" t="s">
        <v>83</v>
      </c>
      <c r="AT168" s="234" t="s">
        <v>75</v>
      </c>
      <c r="AU168" s="234" t="s">
        <v>83</v>
      </c>
      <c r="AY168" s="233" t="s">
        <v>162</v>
      </c>
      <c r="BK168" s="235">
        <f>SUM(BK169:BK173)</f>
        <v>0</v>
      </c>
    </row>
    <row r="169" s="2" customFormat="1" ht="24.15" customHeight="1">
      <c r="A169" s="39"/>
      <c r="B169" s="40"/>
      <c r="C169" s="238" t="s">
        <v>237</v>
      </c>
      <c r="D169" s="238" t="s">
        <v>164</v>
      </c>
      <c r="E169" s="239" t="s">
        <v>2235</v>
      </c>
      <c r="F169" s="240" t="s">
        <v>2236</v>
      </c>
      <c r="G169" s="241" t="s">
        <v>203</v>
      </c>
      <c r="H169" s="242">
        <v>1</v>
      </c>
      <c r="I169" s="243"/>
      <c r="J169" s="244">
        <f>ROUND(I169*H169,2)</f>
        <v>0</v>
      </c>
      <c r="K169" s="245"/>
      <c r="L169" s="45"/>
      <c r="M169" s="246" t="s">
        <v>1</v>
      </c>
      <c r="N169" s="247" t="s">
        <v>42</v>
      </c>
      <c r="O169" s="98"/>
      <c r="P169" s="248">
        <f>O169*H169</f>
        <v>0</v>
      </c>
      <c r="Q169" s="248">
        <v>0</v>
      </c>
      <c r="R169" s="248">
        <f>Q169*H169</f>
        <v>0</v>
      </c>
      <c r="S169" s="248">
        <v>0</v>
      </c>
      <c r="T169" s="24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168</v>
      </c>
      <c r="AT169" s="250" t="s">
        <v>164</v>
      </c>
      <c r="AU169" s="250" t="s">
        <v>88</v>
      </c>
      <c r="AY169" s="18" t="s">
        <v>162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168</v>
      </c>
      <c r="BM169" s="250" t="s">
        <v>2340</v>
      </c>
    </row>
    <row r="170" s="2" customFormat="1" ht="24.15" customHeight="1">
      <c r="A170" s="39"/>
      <c r="B170" s="40"/>
      <c r="C170" s="291" t="s">
        <v>245</v>
      </c>
      <c r="D170" s="291" t="s">
        <v>534</v>
      </c>
      <c r="E170" s="292" t="s">
        <v>2341</v>
      </c>
      <c r="F170" s="293" t="s">
        <v>2342</v>
      </c>
      <c r="G170" s="294" t="s">
        <v>203</v>
      </c>
      <c r="H170" s="295">
        <v>1</v>
      </c>
      <c r="I170" s="296"/>
      <c r="J170" s="297">
        <f>ROUND(I170*H170,2)</f>
        <v>0</v>
      </c>
      <c r="K170" s="298"/>
      <c r="L170" s="299"/>
      <c r="M170" s="300" t="s">
        <v>1</v>
      </c>
      <c r="N170" s="301" t="s">
        <v>42</v>
      </c>
      <c r="O170" s="98"/>
      <c r="P170" s="248">
        <f>O170*H170</f>
        <v>0</v>
      </c>
      <c r="Q170" s="248">
        <v>11.6</v>
      </c>
      <c r="R170" s="248">
        <f>Q170*H170</f>
        <v>11.6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205</v>
      </c>
      <c r="AT170" s="250" t="s">
        <v>534</v>
      </c>
      <c r="AU170" s="250" t="s">
        <v>88</v>
      </c>
      <c r="AY170" s="18" t="s">
        <v>162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168</v>
      </c>
      <c r="BM170" s="250" t="s">
        <v>2343</v>
      </c>
    </row>
    <row r="171" s="2" customFormat="1" ht="24.15" customHeight="1">
      <c r="A171" s="39"/>
      <c r="B171" s="40"/>
      <c r="C171" s="238" t="s">
        <v>249</v>
      </c>
      <c r="D171" s="238" t="s">
        <v>164</v>
      </c>
      <c r="E171" s="239" t="s">
        <v>2241</v>
      </c>
      <c r="F171" s="240" t="s">
        <v>2242</v>
      </c>
      <c r="G171" s="241" t="s">
        <v>203</v>
      </c>
      <c r="H171" s="242">
        <v>1</v>
      </c>
      <c r="I171" s="243"/>
      <c r="J171" s="244">
        <f>ROUND(I171*H171,2)</f>
        <v>0</v>
      </c>
      <c r="K171" s="245"/>
      <c r="L171" s="45"/>
      <c r="M171" s="246" t="s">
        <v>1</v>
      </c>
      <c r="N171" s="247" t="s">
        <v>42</v>
      </c>
      <c r="O171" s="98"/>
      <c r="P171" s="248">
        <f>O171*H171</f>
        <v>0</v>
      </c>
      <c r="Q171" s="248">
        <v>0.016559999999999998</v>
      </c>
      <c r="R171" s="248">
        <f>Q171*H171</f>
        <v>0.016559999999999998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168</v>
      </c>
      <c r="AT171" s="250" t="s">
        <v>164</v>
      </c>
      <c r="AU171" s="250" t="s">
        <v>88</v>
      </c>
      <c r="AY171" s="18" t="s">
        <v>162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168</v>
      </c>
      <c r="BM171" s="250" t="s">
        <v>2344</v>
      </c>
    </row>
    <row r="172" s="2" customFormat="1" ht="24.15" customHeight="1">
      <c r="A172" s="39"/>
      <c r="B172" s="40"/>
      <c r="C172" s="291" t="s">
        <v>262</v>
      </c>
      <c r="D172" s="291" t="s">
        <v>534</v>
      </c>
      <c r="E172" s="292" t="s">
        <v>2345</v>
      </c>
      <c r="F172" s="293" t="s">
        <v>2346</v>
      </c>
      <c r="G172" s="294" t="s">
        <v>203</v>
      </c>
      <c r="H172" s="295">
        <v>1</v>
      </c>
      <c r="I172" s="296"/>
      <c r="J172" s="297">
        <f>ROUND(I172*H172,2)</f>
        <v>0</v>
      </c>
      <c r="K172" s="298"/>
      <c r="L172" s="299"/>
      <c r="M172" s="300" t="s">
        <v>1</v>
      </c>
      <c r="N172" s="301" t="s">
        <v>42</v>
      </c>
      <c r="O172" s="98"/>
      <c r="P172" s="248">
        <f>O172*H172</f>
        <v>0</v>
      </c>
      <c r="Q172" s="248">
        <v>0.40000000000000002</v>
      </c>
      <c r="R172" s="248">
        <f>Q172*H172</f>
        <v>0.40000000000000002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205</v>
      </c>
      <c r="AT172" s="250" t="s">
        <v>534</v>
      </c>
      <c r="AU172" s="250" t="s">
        <v>88</v>
      </c>
      <c r="AY172" s="18" t="s">
        <v>162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168</v>
      </c>
      <c r="BM172" s="250" t="s">
        <v>2347</v>
      </c>
    </row>
    <row r="173" s="2" customFormat="1" ht="24.15" customHeight="1">
      <c r="A173" s="39"/>
      <c r="B173" s="40"/>
      <c r="C173" s="238" t="s">
        <v>269</v>
      </c>
      <c r="D173" s="238" t="s">
        <v>164</v>
      </c>
      <c r="E173" s="239" t="s">
        <v>2348</v>
      </c>
      <c r="F173" s="240" t="s">
        <v>2349</v>
      </c>
      <c r="G173" s="241" t="s">
        <v>203</v>
      </c>
      <c r="H173" s="242">
        <v>1</v>
      </c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0.0063</v>
      </c>
      <c r="R173" s="248">
        <f>Q173*H173</f>
        <v>0.0063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168</v>
      </c>
      <c r="AT173" s="250" t="s">
        <v>164</v>
      </c>
      <c r="AU173" s="250" t="s">
        <v>88</v>
      </c>
      <c r="AY173" s="18" t="s">
        <v>162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168</v>
      </c>
      <c r="BM173" s="250" t="s">
        <v>2350</v>
      </c>
    </row>
    <row r="174" s="12" customFormat="1" ht="22.8" customHeight="1">
      <c r="A174" s="12"/>
      <c r="B174" s="222"/>
      <c r="C174" s="223"/>
      <c r="D174" s="224" t="s">
        <v>75</v>
      </c>
      <c r="E174" s="236" t="s">
        <v>726</v>
      </c>
      <c r="F174" s="236" t="s">
        <v>727</v>
      </c>
      <c r="G174" s="223"/>
      <c r="H174" s="223"/>
      <c r="I174" s="226"/>
      <c r="J174" s="237">
        <f>BK174</f>
        <v>0</v>
      </c>
      <c r="K174" s="223"/>
      <c r="L174" s="228"/>
      <c r="M174" s="229"/>
      <c r="N174" s="230"/>
      <c r="O174" s="230"/>
      <c r="P174" s="231">
        <f>P175</f>
        <v>0</v>
      </c>
      <c r="Q174" s="230"/>
      <c r="R174" s="231">
        <f>R175</f>
        <v>0</v>
      </c>
      <c r="S174" s="230"/>
      <c r="T174" s="23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3" t="s">
        <v>83</v>
      </c>
      <c r="AT174" s="234" t="s">
        <v>75</v>
      </c>
      <c r="AU174" s="234" t="s">
        <v>83</v>
      </c>
      <c r="AY174" s="233" t="s">
        <v>162</v>
      </c>
      <c r="BK174" s="235">
        <f>BK175</f>
        <v>0</v>
      </c>
    </row>
    <row r="175" s="2" customFormat="1" ht="24.15" customHeight="1">
      <c r="A175" s="39"/>
      <c r="B175" s="40"/>
      <c r="C175" s="238" t="s">
        <v>274</v>
      </c>
      <c r="D175" s="238" t="s">
        <v>164</v>
      </c>
      <c r="E175" s="239" t="s">
        <v>2256</v>
      </c>
      <c r="F175" s="240" t="s">
        <v>2257</v>
      </c>
      <c r="G175" s="241" t="s">
        <v>183</v>
      </c>
      <c r="H175" s="242">
        <v>19.614999999999998</v>
      </c>
      <c r="I175" s="243"/>
      <c r="J175" s="244">
        <f>ROUND(I175*H175,2)</f>
        <v>0</v>
      </c>
      <c r="K175" s="245"/>
      <c r="L175" s="45"/>
      <c r="M175" s="286" t="s">
        <v>1</v>
      </c>
      <c r="N175" s="287" t="s">
        <v>42</v>
      </c>
      <c r="O175" s="288"/>
      <c r="P175" s="289">
        <f>O175*H175</f>
        <v>0</v>
      </c>
      <c r="Q175" s="289">
        <v>0</v>
      </c>
      <c r="R175" s="289">
        <f>Q175*H175</f>
        <v>0</v>
      </c>
      <c r="S175" s="289">
        <v>0</v>
      </c>
      <c r="T175" s="29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168</v>
      </c>
      <c r="AT175" s="250" t="s">
        <v>164</v>
      </c>
      <c r="AU175" s="250" t="s">
        <v>88</v>
      </c>
      <c r="AY175" s="18" t="s">
        <v>162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168</v>
      </c>
      <c r="BM175" s="250" t="s">
        <v>2351</v>
      </c>
    </row>
    <row r="176" s="2" customFormat="1" ht="6.96" customHeight="1">
      <c r="A176" s="39"/>
      <c r="B176" s="73"/>
      <c r="C176" s="74"/>
      <c r="D176" s="74"/>
      <c r="E176" s="74"/>
      <c r="F176" s="74"/>
      <c r="G176" s="74"/>
      <c r="H176" s="74"/>
      <c r="I176" s="74"/>
      <c r="J176" s="74"/>
      <c r="K176" s="74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aiBvk0tD0QJ0vsYH8cojzLdnEyTYN5xgWOUuof/cZHEP2Zl2REYqRVPcmgayBERuO6FhZS9/7jkibfeyev+9JQ==" hashValue="/Gh2uf5Q9FIoSxPeK9Z3xRKCu8rXAfLq37PKKDyAV1aL6wkwJmOsFYVnPo4PhzS2/O974uovwlozySsvp3Hv5w==" algorithmName="SHA-512" password="CC35"/>
  <autoFilter ref="C125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2023-09-04T07:15:14Z</dcterms:created>
  <dcterms:modified xsi:type="dcterms:W3CDTF">2023-09-04T07:15:38Z</dcterms:modified>
</cp:coreProperties>
</file>