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75_B_LS Čadca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ponuka'!$A$1:$O$45</definedName>
  </definedNames>
  <calcPr calcId="162913"/>
</workbook>
</file>

<file path=xl/calcChain.xml><?xml version="1.0" encoding="utf-8"?>
<calcChain xmlns="http://schemas.openxmlformats.org/spreadsheetml/2006/main">
  <c r="G14" i="1" l="1"/>
  <c r="O14" i="1" s="1"/>
  <c r="G15" i="1"/>
  <c r="O15" i="1" s="1"/>
  <c r="G16" i="1"/>
  <c r="O16" i="1" s="1"/>
  <c r="G17" i="1"/>
  <c r="O17" i="1" s="1"/>
  <c r="G18" i="1"/>
  <c r="O18" i="1" s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6" i="1"/>
  <c r="O26" i="1" s="1"/>
  <c r="G27" i="1"/>
  <c r="O27" i="1" s="1"/>
  <c r="L29" i="1" l="1"/>
  <c r="G13" i="1" l="1"/>
  <c r="O13" i="1" s="1"/>
  <c r="I4" i="4" l="1"/>
  <c r="F4" i="4"/>
  <c r="C4" i="4"/>
  <c r="B7" i="4" l="1"/>
  <c r="G12" i="1"/>
  <c r="O12" i="1" s="1"/>
  <c r="G28" i="1" l="1"/>
  <c r="O28" i="1" s="1"/>
  <c r="O29" i="1" l="1"/>
  <c r="P29" i="1" s="1"/>
  <c r="O31" i="1" l="1"/>
  <c r="O30" i="1" s="1"/>
</calcChain>
</file>

<file path=xl/sharedStrings.xml><?xml version="1.0" encoding="utf-8"?>
<sst xmlns="http://schemas.openxmlformats.org/spreadsheetml/2006/main" count="163" uniqueCount="100">
  <si>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</si>
  <si>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</si>
  <si>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</si>
  <si>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</si>
  <si>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</si>
  <si>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</si>
  <si>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</si>
  <si>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</si>
  <si>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</si>
  <si>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</si>
  <si>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</si>
  <si>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</si>
  <si>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</si>
  <si>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</si>
  <si>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</si>
  <si>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</si>
  <si>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</si>
  <si>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</si>
  <si>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</si>
  <si>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</si>
  <si>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</si>
  <si>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</si>
  <si>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</si>
  <si>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</si>
  <si>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</si>
  <si>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</si>
  <si>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</si>
  <si>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</si>
  <si>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</si>
  <si>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</si>
  <si>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</si>
  <si>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</si>
  <si>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</si>
  <si>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</si>
  <si>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</si>
  <si>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</si>
  <si>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</si>
  <si>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</si>
  <si>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</si>
  <si>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</si>
  <si>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</si>
  <si>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</si>
  <si>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</si>
  <si>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</si>
  <si>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</si>
  <si>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</si>
  <si>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</si>
  <si>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</si>
  <si>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</si>
  <si>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</si>
  <si>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</si>
  <si>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</si>
  <si>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</si>
  <si>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</si>
  <si>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</si>
  <si>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</si>
  <si>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</si>
  <si>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</si>
  <si>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</si>
  <si>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</si>
  <si>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</si>
  <si>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</si>
  <si>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</si>
  <si>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</si>
  <si>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</si>
  <si>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</si>
  <si>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</si>
  <si>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</si>
  <si>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</si>
  <si>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</si>
  <si>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</si>
  <si>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cena</t>
  </si>
  <si>
    <t>Lesy SR š.p. OZ Sever</t>
  </si>
  <si>
    <t>0/800</t>
  </si>
  <si>
    <t xml:space="preserve">časť B - Ťažba a výroba sortimentov v lanovkových/ ťažko prístupných terénoch harvestermi a ich vývoz forwardermi z porastu z lokality peň na vývozné miesto / odvozné miesto, v súčinnosti s kompaktným mobilným trakčným navijakom. Veľkostná kategória - odst.iii. Stredný - s prevádzkovou hmotnosťou od 13 t do 17 t, s výkonom motora 110 kW - 150 kW. </t>
  </si>
  <si>
    <t xml:space="preserve">Lesnícke služby v ťažbovom procese - viacoperačné technológie na OZ Sever, VC Backová, LS Čadca  </t>
  </si>
  <si>
    <t>01 Backová</t>
  </si>
  <si>
    <t>8.9.2023 Ing. Pavol Mucha</t>
  </si>
  <si>
    <t>765B0</t>
  </si>
  <si>
    <t>777C1</t>
  </si>
  <si>
    <t>777B1</t>
  </si>
  <si>
    <t>778B1</t>
  </si>
  <si>
    <t>776D1</t>
  </si>
  <si>
    <t>777A1</t>
  </si>
  <si>
    <t>779C1</t>
  </si>
  <si>
    <t>776A1</t>
  </si>
  <si>
    <t>776C1</t>
  </si>
  <si>
    <t>775B1</t>
  </si>
  <si>
    <t>781A0</t>
  </si>
  <si>
    <t>775A1</t>
  </si>
  <si>
    <t>790A1</t>
  </si>
  <si>
    <t>790A2</t>
  </si>
  <si>
    <t>0/300</t>
  </si>
  <si>
    <t>768 1</t>
  </si>
  <si>
    <t>0/600</t>
  </si>
  <si>
    <t>785A0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</si>
  <si>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september 2023 až apríl 2024. Zo SP je požadovaná technológia z bodu 3. Predmet zákazky - (bližšie vymedzenie predmetu zákazky) : časť B - Ťažba a výroba sortimentov v lanovkových/ ťažko prístupných terénoch harvestermi a ich vývoz forwardermi z porastu z lokality peň na vývozné miesto / odvozné miesto, v súčinnosti s kompaktným mobilným trakčným navijakom. Veľkostná kategória - iii. Stredný - s prevádzkovou hmotnosťou od 13 t do 17 t, s výkonom motora 110 kW - 150 kW.do 17 t, s výkonom motora 110 kW - 150kW. Objednávateľ na požiadanie dodávateľa prác umožní obhliadku porastov. Kontaktná osoba: Ing.Pavol Mucha 0918335042</t>
    </r>
  </si>
  <si>
    <t>0/1200</t>
  </si>
  <si>
    <t>0/500</t>
  </si>
  <si>
    <t>0/400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</si>
</sst>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21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2" fontId="10" fillId="3" borderId="27" xfId="0" applyNumberFormat="1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2" fontId="10" fillId="3" borderId="22" xfId="0" applyNumberFormat="1" applyFont="1" applyFill="1" applyBorder="1" applyAlignment="1" applyProtection="1">
      <alignment horizontal="right" vertical="center" wrapText="1"/>
    </xf>
    <xf numFmtId="2" fontId="10" fillId="3" borderId="40" xfId="0" applyNumberFormat="1" applyFont="1" applyFill="1" applyBorder="1" applyAlignment="1" applyProtection="1">
      <alignment horizontal="right" vertical="center" wrapText="1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4" xfId="0" applyFont="1" applyFill="1" applyBorder="1" applyAlignment="1" applyProtection="1">
      <alignment horizontal="center" vertical="center" wrapText="1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5" xfId="0" applyFont="1" applyFill="1" applyBorder="1" applyAlignment="1" applyProtection="1">
      <alignment horizontal="center" vertical="center" wrapText="1"/>
    </xf>
    <xf numFmtId="0" fontId="10" fillId="3" borderId="36" xfId="0" applyFont="1" applyFill="1" applyBorder="1" applyAlignment="1" applyProtection="1">
      <alignment horizontal="center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7" fillId="3" borderId="3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"/>
  <sheetViews>
    <sheetView tabSelected="1" view="pageBreakPreview" zoomScale="110" zoomScaleNormal="100" zoomScaleSheetLayoutView="110" workbookViewId="0">
      <selection activeCell="B7" sqref="B7:F7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09" t="s">
        <v>64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6" t="s">
        <v>68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69</v>
      </c>
      <c r="O2" s="15"/>
    </row>
    <row r="3" spans="1:17" ht="18" x14ac:dyDescent="0.25">
      <c r="A3" s="17" t="s">
        <v>0</v>
      </c>
      <c r="B3" s="13"/>
      <c r="C3" s="108" t="s">
        <v>75</v>
      </c>
      <c r="D3" s="108"/>
      <c r="E3" s="108"/>
      <c r="F3" s="108"/>
      <c r="G3" s="108"/>
      <c r="H3" s="108"/>
      <c r="I3" s="108"/>
      <c r="J3" s="108"/>
      <c r="K3" s="108"/>
      <c r="L3" s="108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2"/>
      <c r="F5" s="112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3" t="s">
        <v>72</v>
      </c>
      <c r="C6" s="113"/>
      <c r="D6" s="113"/>
      <c r="E6" s="113"/>
      <c r="F6" s="113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4"/>
      <c r="C7" s="114"/>
      <c r="D7" s="114"/>
      <c r="E7" s="114"/>
      <c r="F7" s="114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10" t="s">
        <v>66</v>
      </c>
      <c r="B8" s="111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70</v>
      </c>
      <c r="B9" s="121" t="s">
        <v>2</v>
      </c>
      <c r="C9" s="139" t="s">
        <v>53</v>
      </c>
      <c r="D9" s="140"/>
      <c r="E9" s="131" t="s">
        <v>3</v>
      </c>
      <c r="F9" s="132"/>
      <c r="G9" s="133"/>
      <c r="H9" s="123" t="s">
        <v>4</v>
      </c>
      <c r="I9" s="105" t="s">
        <v>5</v>
      </c>
      <c r="J9" s="126" t="s">
        <v>6</v>
      </c>
      <c r="K9" s="129" t="s">
        <v>7</v>
      </c>
      <c r="L9" s="105" t="s">
        <v>54</v>
      </c>
      <c r="M9" s="105" t="s">
        <v>60</v>
      </c>
      <c r="N9" s="95" t="s">
        <v>58</v>
      </c>
      <c r="O9" s="97" t="s">
        <v>59</v>
      </c>
    </row>
    <row r="10" spans="1:17" ht="21.75" customHeight="1" x14ac:dyDescent="0.25">
      <c r="A10" s="25"/>
      <c r="B10" s="122"/>
      <c r="C10" s="99" t="s">
        <v>67</v>
      </c>
      <c r="D10" s="100"/>
      <c r="E10" s="99" t="s">
        <v>9</v>
      </c>
      <c r="F10" s="101" t="s">
        <v>10</v>
      </c>
      <c r="G10" s="103" t="s">
        <v>11</v>
      </c>
      <c r="H10" s="124"/>
      <c r="I10" s="106"/>
      <c r="J10" s="127"/>
      <c r="K10" s="130"/>
      <c r="L10" s="106"/>
      <c r="M10" s="106"/>
      <c r="N10" s="96"/>
      <c r="O10" s="98"/>
    </row>
    <row r="11" spans="1:17" ht="50.25" customHeight="1" thickBot="1" x14ac:dyDescent="0.3">
      <c r="A11" s="26"/>
      <c r="B11" s="122"/>
      <c r="C11" s="99"/>
      <c r="D11" s="100"/>
      <c r="E11" s="99"/>
      <c r="F11" s="102"/>
      <c r="G11" s="104"/>
      <c r="H11" s="125"/>
      <c r="I11" s="106"/>
      <c r="J11" s="128"/>
      <c r="K11" s="130"/>
      <c r="L11" s="107"/>
      <c r="M11" s="107"/>
      <c r="N11" s="96"/>
      <c r="O11" s="98"/>
    </row>
    <row r="12" spans="1:17" ht="15" customHeight="1" x14ac:dyDescent="0.25">
      <c r="A12" s="60" t="s">
        <v>76</v>
      </c>
      <c r="B12" s="52" t="s">
        <v>78</v>
      </c>
      <c r="C12" s="115" t="s">
        <v>74</v>
      </c>
      <c r="D12" s="116"/>
      <c r="E12" s="74">
        <v>150</v>
      </c>
      <c r="F12" s="53"/>
      <c r="G12" s="75">
        <f>E12+F12</f>
        <v>150</v>
      </c>
      <c r="H12" s="54" t="s">
        <v>37</v>
      </c>
      <c r="I12" s="55">
        <v>25</v>
      </c>
      <c r="J12" s="55">
        <v>0.28999999999999998</v>
      </c>
      <c r="K12" s="56" t="s">
        <v>92</v>
      </c>
      <c r="L12" s="57">
        <v>3297</v>
      </c>
      <c r="M12" s="59" t="s">
        <v>61</v>
      </c>
      <c r="N12" s="61"/>
      <c r="O12" s="76">
        <f>SUM(N12*G12)</f>
        <v>0</v>
      </c>
      <c r="P12" s="12"/>
      <c r="Q12" s="64"/>
    </row>
    <row r="13" spans="1:17" x14ac:dyDescent="0.25">
      <c r="A13" s="27" t="s">
        <v>76</v>
      </c>
      <c r="B13" s="65" t="s">
        <v>79</v>
      </c>
      <c r="C13" s="117"/>
      <c r="D13" s="118"/>
      <c r="E13" s="70">
        <v>150</v>
      </c>
      <c r="F13" s="67"/>
      <c r="G13" s="71">
        <f t="shared" ref="G13:G27" si="0">E13+F13</f>
        <v>150</v>
      </c>
      <c r="H13" s="68" t="s">
        <v>37</v>
      </c>
      <c r="I13" s="29">
        <v>40</v>
      </c>
      <c r="J13" s="29">
        <v>1.3</v>
      </c>
      <c r="K13" s="49" t="s">
        <v>92</v>
      </c>
      <c r="L13" s="57">
        <v>2352</v>
      </c>
      <c r="M13" s="28" t="s">
        <v>61</v>
      </c>
      <c r="N13" s="69"/>
      <c r="O13" s="77">
        <f>SUM(N13*G13)</f>
        <v>0</v>
      </c>
      <c r="P13" s="12"/>
      <c r="Q13" s="64"/>
    </row>
    <row r="14" spans="1:17" x14ac:dyDescent="0.25">
      <c r="A14" s="27" t="s">
        <v>76</v>
      </c>
      <c r="B14" s="65" t="s">
        <v>93</v>
      </c>
      <c r="C14" s="117"/>
      <c r="D14" s="118"/>
      <c r="E14" s="70">
        <v>1700</v>
      </c>
      <c r="F14" s="67"/>
      <c r="G14" s="71">
        <f t="shared" si="0"/>
        <v>1700</v>
      </c>
      <c r="H14" s="73" t="s">
        <v>37</v>
      </c>
      <c r="I14" s="29">
        <v>40</v>
      </c>
      <c r="J14" s="29">
        <v>1.4</v>
      </c>
      <c r="K14" s="49" t="s">
        <v>97</v>
      </c>
      <c r="L14" s="57">
        <v>34561</v>
      </c>
      <c r="M14" s="28" t="s">
        <v>61</v>
      </c>
      <c r="N14" s="69"/>
      <c r="O14" s="77">
        <f t="shared" ref="O14:O27" si="1">SUM(N14*G14)</f>
        <v>0</v>
      </c>
      <c r="P14" s="12"/>
      <c r="Q14" s="64"/>
    </row>
    <row r="15" spans="1:17" x14ac:dyDescent="0.25">
      <c r="A15" s="27" t="s">
        <v>76</v>
      </c>
      <c r="B15" s="65" t="s">
        <v>80</v>
      </c>
      <c r="C15" s="117"/>
      <c r="D15" s="118"/>
      <c r="E15" s="70">
        <v>3000</v>
      </c>
      <c r="F15" s="67"/>
      <c r="G15" s="71">
        <f t="shared" si="0"/>
        <v>3000</v>
      </c>
      <c r="H15" s="73" t="s">
        <v>37</v>
      </c>
      <c r="I15" s="29">
        <v>40</v>
      </c>
      <c r="J15" s="29">
        <v>0.99</v>
      </c>
      <c r="K15" s="49" t="s">
        <v>73</v>
      </c>
      <c r="L15" s="57">
        <v>57390</v>
      </c>
      <c r="M15" s="28" t="s">
        <v>61</v>
      </c>
      <c r="N15" s="69"/>
      <c r="O15" s="77">
        <f t="shared" si="1"/>
        <v>0</v>
      </c>
      <c r="P15" s="12"/>
      <c r="Q15" s="64"/>
    </row>
    <row r="16" spans="1:17" x14ac:dyDescent="0.25">
      <c r="A16" s="27" t="s">
        <v>76</v>
      </c>
      <c r="B16" s="65" t="s">
        <v>81</v>
      </c>
      <c r="C16" s="117"/>
      <c r="D16" s="118"/>
      <c r="E16" s="70">
        <v>2000</v>
      </c>
      <c r="F16" s="67"/>
      <c r="G16" s="71">
        <f t="shared" si="0"/>
        <v>2000</v>
      </c>
      <c r="H16" s="73" t="s">
        <v>37</v>
      </c>
      <c r="I16" s="29">
        <v>40</v>
      </c>
      <c r="J16" s="29">
        <v>1.2</v>
      </c>
      <c r="K16" s="49" t="s">
        <v>99</v>
      </c>
      <c r="L16" s="57">
        <v>34520</v>
      </c>
      <c r="M16" s="28" t="s">
        <v>61</v>
      </c>
      <c r="N16" s="69"/>
      <c r="O16" s="77">
        <f t="shared" si="1"/>
        <v>0</v>
      </c>
      <c r="P16" s="12"/>
      <c r="Q16" s="64"/>
    </row>
    <row r="17" spans="1:17" x14ac:dyDescent="0.25">
      <c r="A17" s="27" t="s">
        <v>76</v>
      </c>
      <c r="B17" s="65" t="s">
        <v>82</v>
      </c>
      <c r="C17" s="117"/>
      <c r="D17" s="118"/>
      <c r="E17" s="70">
        <v>80</v>
      </c>
      <c r="F17" s="67"/>
      <c r="G17" s="71">
        <f t="shared" si="0"/>
        <v>80</v>
      </c>
      <c r="H17" s="73" t="s">
        <v>37</v>
      </c>
      <c r="I17" s="29">
        <v>40</v>
      </c>
      <c r="J17" s="29">
        <v>0.39</v>
      </c>
      <c r="K17" s="49" t="s">
        <v>94</v>
      </c>
      <c r="L17" s="57">
        <v>1602.4</v>
      </c>
      <c r="M17" s="28" t="s">
        <v>61</v>
      </c>
      <c r="N17" s="69"/>
      <c r="O17" s="77">
        <f t="shared" si="1"/>
        <v>0</v>
      </c>
      <c r="P17" s="12"/>
      <c r="Q17" s="64"/>
    </row>
    <row r="18" spans="1:17" x14ac:dyDescent="0.25">
      <c r="A18" s="27" t="s">
        <v>76</v>
      </c>
      <c r="B18" s="65" t="s">
        <v>83</v>
      </c>
      <c r="C18" s="117"/>
      <c r="D18" s="118"/>
      <c r="E18" s="70">
        <v>350</v>
      </c>
      <c r="F18" s="67"/>
      <c r="G18" s="71">
        <f t="shared" si="0"/>
        <v>350</v>
      </c>
      <c r="H18" s="73" t="s">
        <v>37</v>
      </c>
      <c r="I18" s="29">
        <v>20</v>
      </c>
      <c r="J18" s="29">
        <v>1.5</v>
      </c>
      <c r="K18" s="49" t="s">
        <v>73</v>
      </c>
      <c r="L18" s="57">
        <v>6167</v>
      </c>
      <c r="M18" s="28" t="s">
        <v>61</v>
      </c>
      <c r="N18" s="69"/>
      <c r="O18" s="77">
        <f t="shared" si="1"/>
        <v>0</v>
      </c>
      <c r="P18" s="12"/>
      <c r="Q18" s="64"/>
    </row>
    <row r="19" spans="1:17" x14ac:dyDescent="0.25">
      <c r="A19" s="27" t="s">
        <v>76</v>
      </c>
      <c r="B19" s="65" t="s">
        <v>84</v>
      </c>
      <c r="C19" s="117"/>
      <c r="D19" s="118"/>
      <c r="E19" s="70">
        <v>200</v>
      </c>
      <c r="F19" s="67"/>
      <c r="G19" s="71">
        <f t="shared" si="0"/>
        <v>200</v>
      </c>
      <c r="H19" s="73" t="s">
        <v>37</v>
      </c>
      <c r="I19" s="29">
        <v>40</v>
      </c>
      <c r="J19" s="29">
        <v>1.3</v>
      </c>
      <c r="K19" s="49" t="s">
        <v>73</v>
      </c>
      <c r="L19" s="57">
        <v>3714</v>
      </c>
      <c r="M19" s="28" t="s">
        <v>61</v>
      </c>
      <c r="N19" s="69"/>
      <c r="O19" s="77">
        <f t="shared" si="1"/>
        <v>0</v>
      </c>
      <c r="P19" s="12"/>
      <c r="Q19" s="64"/>
    </row>
    <row r="20" spans="1:17" x14ac:dyDescent="0.25">
      <c r="A20" s="27" t="s">
        <v>76</v>
      </c>
      <c r="B20" s="65" t="s">
        <v>85</v>
      </c>
      <c r="C20" s="117"/>
      <c r="D20" s="118"/>
      <c r="E20" s="70">
        <v>3000</v>
      </c>
      <c r="F20" s="67"/>
      <c r="G20" s="71">
        <f t="shared" si="0"/>
        <v>3000</v>
      </c>
      <c r="H20" s="73" t="s">
        <v>37</v>
      </c>
      <c r="I20" s="29">
        <v>40</v>
      </c>
      <c r="J20" s="29">
        <v>1.3</v>
      </c>
      <c r="K20" s="49" t="s">
        <v>94</v>
      </c>
      <c r="L20" s="57">
        <v>50100</v>
      </c>
      <c r="M20" s="28" t="s">
        <v>61</v>
      </c>
      <c r="N20" s="69"/>
      <c r="O20" s="77">
        <f t="shared" si="1"/>
        <v>0</v>
      </c>
      <c r="P20" s="12"/>
      <c r="Q20" s="64"/>
    </row>
    <row r="21" spans="1:17" x14ac:dyDescent="0.25">
      <c r="A21" s="27" t="s">
        <v>76</v>
      </c>
      <c r="B21" s="65" t="s">
        <v>86</v>
      </c>
      <c r="C21" s="117"/>
      <c r="D21" s="118"/>
      <c r="E21" s="70">
        <v>500</v>
      </c>
      <c r="F21" s="67"/>
      <c r="G21" s="71">
        <f t="shared" si="0"/>
        <v>500</v>
      </c>
      <c r="H21" s="73" t="s">
        <v>37</v>
      </c>
      <c r="I21" s="29">
        <v>40</v>
      </c>
      <c r="J21" s="63">
        <v>1.4</v>
      </c>
      <c r="K21" s="49" t="s">
        <v>94</v>
      </c>
      <c r="L21" s="57">
        <v>8630</v>
      </c>
      <c r="M21" s="28" t="s">
        <v>61</v>
      </c>
      <c r="N21" s="69"/>
      <c r="O21" s="77">
        <f t="shared" si="1"/>
        <v>0</v>
      </c>
      <c r="P21" s="12"/>
      <c r="Q21" s="64"/>
    </row>
    <row r="22" spans="1:17" x14ac:dyDescent="0.25">
      <c r="A22" s="27" t="s">
        <v>76</v>
      </c>
      <c r="B22" s="65" t="s">
        <v>95</v>
      </c>
      <c r="C22" s="117"/>
      <c r="D22" s="118"/>
      <c r="E22" s="70">
        <v>100</v>
      </c>
      <c r="F22" s="67"/>
      <c r="G22" s="71">
        <f t="shared" si="0"/>
        <v>100</v>
      </c>
      <c r="H22" s="73" t="s">
        <v>37</v>
      </c>
      <c r="I22" s="29">
        <v>40</v>
      </c>
      <c r="J22" s="29">
        <v>1.1000000000000001</v>
      </c>
      <c r="K22" s="49" t="s">
        <v>73</v>
      </c>
      <c r="L22" s="57">
        <v>1857</v>
      </c>
      <c r="M22" s="28" t="s">
        <v>61</v>
      </c>
      <c r="N22" s="69"/>
      <c r="O22" s="77">
        <f t="shared" si="1"/>
        <v>0</v>
      </c>
      <c r="P22" s="12"/>
      <c r="Q22" s="64"/>
    </row>
    <row r="23" spans="1:17" x14ac:dyDescent="0.25">
      <c r="A23" s="27" t="s">
        <v>76</v>
      </c>
      <c r="B23" s="65" t="s">
        <v>87</v>
      </c>
      <c r="C23" s="117"/>
      <c r="D23" s="118"/>
      <c r="E23" s="70">
        <v>2000</v>
      </c>
      <c r="F23" s="72"/>
      <c r="G23" s="71">
        <f t="shared" si="0"/>
        <v>2000</v>
      </c>
      <c r="H23" s="73" t="s">
        <v>37</v>
      </c>
      <c r="I23" s="29">
        <v>40</v>
      </c>
      <c r="J23" s="29">
        <v>1.6</v>
      </c>
      <c r="K23" s="49" t="s">
        <v>94</v>
      </c>
      <c r="L23" s="57">
        <v>33440</v>
      </c>
      <c r="M23" s="28" t="s">
        <v>61</v>
      </c>
      <c r="N23" s="69"/>
      <c r="O23" s="77">
        <f t="shared" si="1"/>
        <v>0</v>
      </c>
      <c r="P23" s="12"/>
      <c r="Q23" s="64"/>
    </row>
    <row r="24" spans="1:17" x14ac:dyDescent="0.25">
      <c r="A24" s="27" t="s">
        <v>76</v>
      </c>
      <c r="B24" s="65" t="s">
        <v>88</v>
      </c>
      <c r="C24" s="117"/>
      <c r="D24" s="118"/>
      <c r="E24" s="70">
        <v>200</v>
      </c>
      <c r="F24" s="67"/>
      <c r="G24" s="71">
        <f t="shared" si="0"/>
        <v>200</v>
      </c>
      <c r="H24" s="73" t="s">
        <v>37</v>
      </c>
      <c r="I24" s="29">
        <v>40</v>
      </c>
      <c r="J24" s="29">
        <v>0.59</v>
      </c>
      <c r="K24" s="49" t="s">
        <v>92</v>
      </c>
      <c r="L24" s="57">
        <v>3511.9999999999995</v>
      </c>
      <c r="M24" s="28" t="s">
        <v>61</v>
      </c>
      <c r="N24" s="69"/>
      <c r="O24" s="77">
        <f t="shared" si="1"/>
        <v>0</v>
      </c>
      <c r="P24" s="12"/>
      <c r="Q24" s="64"/>
    </row>
    <row r="25" spans="1:17" x14ac:dyDescent="0.25">
      <c r="A25" s="27" t="s">
        <v>76</v>
      </c>
      <c r="B25" s="65" t="s">
        <v>89</v>
      </c>
      <c r="C25" s="117"/>
      <c r="D25" s="118"/>
      <c r="E25" s="70">
        <v>350</v>
      </c>
      <c r="F25" s="67"/>
      <c r="G25" s="71">
        <f t="shared" si="0"/>
        <v>350</v>
      </c>
      <c r="H25" s="73" t="s">
        <v>37</v>
      </c>
      <c r="I25" s="29">
        <v>40</v>
      </c>
      <c r="J25" s="29">
        <v>0.28000000000000003</v>
      </c>
      <c r="K25" s="49" t="s">
        <v>98</v>
      </c>
      <c r="L25" s="57">
        <v>8011.5</v>
      </c>
      <c r="M25" s="28" t="s">
        <v>61</v>
      </c>
      <c r="N25" s="69"/>
      <c r="O25" s="77">
        <f t="shared" si="1"/>
        <v>0</v>
      </c>
      <c r="P25" s="12"/>
      <c r="Q25" s="64"/>
    </row>
    <row r="26" spans="1:17" x14ac:dyDescent="0.25">
      <c r="A26" s="27" t="s">
        <v>76</v>
      </c>
      <c r="B26" s="65" t="s">
        <v>90</v>
      </c>
      <c r="C26" s="117"/>
      <c r="D26" s="118"/>
      <c r="E26" s="70">
        <v>200</v>
      </c>
      <c r="F26" s="67"/>
      <c r="G26" s="71">
        <f t="shared" si="0"/>
        <v>200</v>
      </c>
      <c r="H26" s="73" t="s">
        <v>37</v>
      </c>
      <c r="I26" s="29">
        <v>25</v>
      </c>
      <c r="J26" s="29">
        <v>0.28999999999999998</v>
      </c>
      <c r="K26" s="49" t="s">
        <v>92</v>
      </c>
      <c r="L26" s="57">
        <v>4180</v>
      </c>
      <c r="M26" s="28" t="s">
        <v>61</v>
      </c>
      <c r="N26" s="69"/>
      <c r="O26" s="77">
        <f t="shared" si="1"/>
        <v>0</v>
      </c>
      <c r="P26" s="12"/>
      <c r="Q26" s="64"/>
    </row>
    <row r="27" spans="1:17" ht="15.75" thickBot="1" x14ac:dyDescent="0.3">
      <c r="A27" s="27" t="s">
        <v>76</v>
      </c>
      <c r="B27" s="65" t="s">
        <v>91</v>
      </c>
      <c r="C27" s="119"/>
      <c r="D27" s="120"/>
      <c r="E27" s="66">
        <v>50</v>
      </c>
      <c r="F27" s="67"/>
      <c r="G27" s="71">
        <f t="shared" si="0"/>
        <v>50</v>
      </c>
      <c r="H27" s="73" t="s">
        <v>37</v>
      </c>
      <c r="I27" s="29">
        <v>30</v>
      </c>
      <c r="J27" s="29">
        <v>0.19</v>
      </c>
      <c r="K27" s="49" t="s">
        <v>92</v>
      </c>
      <c r="L27" s="57">
        <v>1266.5</v>
      </c>
      <c r="M27" s="28" t="s">
        <v>61</v>
      </c>
      <c r="N27" s="69"/>
      <c r="O27" s="77">
        <f t="shared" si="1"/>
        <v>0</v>
      </c>
      <c r="P27" s="12"/>
      <c r="Q27" s="64"/>
    </row>
    <row r="28" spans="1:17" ht="15.75" thickBot="1" x14ac:dyDescent="0.3">
      <c r="A28" s="30"/>
      <c r="B28" s="31"/>
      <c r="C28" s="32"/>
      <c r="D28" s="33"/>
      <c r="E28" s="34"/>
      <c r="F28" s="34"/>
      <c r="G28" s="62">
        <f>SUM(G12:G27)</f>
        <v>14030</v>
      </c>
      <c r="H28" s="35"/>
      <c r="I28" s="31"/>
      <c r="J28" s="31"/>
      <c r="K28" s="32"/>
      <c r="L28" s="36"/>
      <c r="M28" s="37"/>
      <c r="N28" s="40"/>
      <c r="O28" s="41">
        <f t="shared" ref="O28" si="2">SUM(N28*G28)</f>
        <v>0</v>
      </c>
      <c r="P28" s="12"/>
      <c r="Q28" s="64"/>
    </row>
    <row r="29" spans="1:17" ht="15.75" thickBot="1" x14ac:dyDescent="0.3">
      <c r="A29" s="51"/>
      <c r="B29" s="38"/>
      <c r="C29" s="38"/>
      <c r="D29" s="38"/>
      <c r="E29" s="38"/>
      <c r="F29" s="38"/>
      <c r="G29" s="38"/>
      <c r="H29" s="38"/>
      <c r="I29" s="38"/>
      <c r="J29" s="78" t="s">
        <v>13</v>
      </c>
      <c r="K29" s="78"/>
      <c r="L29" s="41">
        <f>SUM(L12:L28)</f>
        <v>254600.4</v>
      </c>
      <c r="M29" s="39"/>
      <c r="N29" s="42" t="s">
        <v>14</v>
      </c>
      <c r="O29" s="36">
        <f>SUM(O12:O28)</f>
        <v>0</v>
      </c>
      <c r="P29" s="12" t="str">
        <f>IF(O29&gt;L29,"prekročená cena","nižšia ako stanovená")</f>
        <v>nižšia ako stanovená</v>
      </c>
    </row>
    <row r="30" spans="1:17" ht="15.75" thickBot="1" x14ac:dyDescent="0.3">
      <c r="A30" s="79" t="s">
        <v>15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1"/>
      <c r="O30" s="36">
        <f>O31-O29</f>
        <v>0</v>
      </c>
    </row>
    <row r="31" spans="1:17" ht="15.75" thickBot="1" x14ac:dyDescent="0.3">
      <c r="A31" s="79" t="s">
        <v>16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1"/>
      <c r="O31" s="36">
        <f>IF("nie"=MID(I39,1,3),O29,(O29*1.2))</f>
        <v>0</v>
      </c>
    </row>
    <row r="32" spans="1:17" x14ac:dyDescent="0.25">
      <c r="A32" s="93" t="s">
        <v>17</v>
      </c>
      <c r="B32" s="93"/>
      <c r="C32" s="9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x14ac:dyDescent="0.25">
      <c r="A33" s="82" t="s">
        <v>65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spans="1:15" ht="25.5" customHeight="1" x14ac:dyDescent="0.25">
      <c r="A34" s="44" t="s">
        <v>57</v>
      </c>
      <c r="B34" s="44"/>
      <c r="C34" s="44"/>
      <c r="D34" s="44"/>
      <c r="E34" s="44"/>
      <c r="F34" s="44"/>
      <c r="G34" s="45" t="s">
        <v>55</v>
      </c>
      <c r="H34" s="44"/>
      <c r="I34" s="44"/>
      <c r="J34" s="46"/>
      <c r="K34" s="46"/>
      <c r="L34" s="46"/>
      <c r="M34" s="46"/>
      <c r="N34" s="46"/>
      <c r="O34" s="46"/>
    </row>
    <row r="35" spans="1:15" ht="15" customHeight="1" x14ac:dyDescent="0.25">
      <c r="A35" s="87" t="s">
        <v>96</v>
      </c>
      <c r="B35" s="87"/>
      <c r="C35" s="87"/>
      <c r="D35" s="87"/>
      <c r="E35" s="87"/>
      <c r="F35" s="94" t="s">
        <v>56</v>
      </c>
      <c r="G35" s="47" t="s">
        <v>18</v>
      </c>
      <c r="H35" s="84"/>
      <c r="I35" s="85"/>
      <c r="J35" s="85"/>
      <c r="K35" s="85"/>
      <c r="L35" s="85"/>
      <c r="M35" s="85"/>
      <c r="N35" s="85"/>
      <c r="O35" s="86"/>
    </row>
    <row r="36" spans="1:15" x14ac:dyDescent="0.25">
      <c r="A36" s="88"/>
      <c r="B36" s="88"/>
      <c r="C36" s="88"/>
      <c r="D36" s="88"/>
      <c r="E36" s="88"/>
      <c r="F36" s="94"/>
      <c r="G36" s="47" t="s">
        <v>19</v>
      </c>
      <c r="H36" s="84"/>
      <c r="I36" s="85"/>
      <c r="J36" s="85"/>
      <c r="K36" s="85"/>
      <c r="L36" s="85"/>
      <c r="M36" s="85"/>
      <c r="N36" s="85"/>
      <c r="O36" s="86"/>
    </row>
    <row r="37" spans="1:15" ht="18" customHeight="1" x14ac:dyDescent="0.25">
      <c r="A37" s="88"/>
      <c r="B37" s="88"/>
      <c r="C37" s="88"/>
      <c r="D37" s="88"/>
      <c r="E37" s="88"/>
      <c r="F37" s="94"/>
      <c r="G37" s="47" t="s">
        <v>20</v>
      </c>
      <c r="H37" s="84"/>
      <c r="I37" s="85"/>
      <c r="J37" s="85"/>
      <c r="K37" s="85"/>
      <c r="L37" s="85"/>
      <c r="M37" s="85"/>
      <c r="N37" s="85"/>
      <c r="O37" s="86"/>
    </row>
    <row r="38" spans="1:15" x14ac:dyDescent="0.25">
      <c r="A38" s="88"/>
      <c r="B38" s="88"/>
      <c r="C38" s="88"/>
      <c r="D38" s="88"/>
      <c r="E38" s="88"/>
      <c r="F38" s="94"/>
      <c r="G38" s="47" t="s">
        <v>21</v>
      </c>
      <c r="H38" s="84"/>
      <c r="I38" s="85"/>
      <c r="J38" s="85"/>
      <c r="K38" s="85"/>
      <c r="L38" s="85"/>
      <c r="M38" s="85"/>
      <c r="N38" s="85"/>
      <c r="O38" s="86"/>
    </row>
    <row r="39" spans="1:15" x14ac:dyDescent="0.25">
      <c r="A39" s="88"/>
      <c r="B39" s="88"/>
      <c r="C39" s="88"/>
      <c r="D39" s="88"/>
      <c r="E39" s="88"/>
      <c r="F39" s="94"/>
      <c r="G39" s="47" t="s">
        <v>22</v>
      </c>
      <c r="H39" s="84"/>
      <c r="I39" s="85"/>
      <c r="J39" s="85"/>
      <c r="K39" s="85"/>
      <c r="L39" s="85"/>
      <c r="M39" s="85"/>
      <c r="N39" s="85"/>
      <c r="O39" s="86"/>
    </row>
    <row r="40" spans="1:15" x14ac:dyDescent="0.25">
      <c r="A40" s="88"/>
      <c r="B40" s="88"/>
      <c r="C40" s="88"/>
      <c r="D40" s="88"/>
      <c r="E40" s="88"/>
      <c r="F40" s="24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88"/>
      <c r="B41" s="88"/>
      <c r="C41" s="88"/>
      <c r="D41" s="88"/>
      <c r="E41" s="88"/>
      <c r="F41" s="24"/>
      <c r="G41" s="24"/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88"/>
      <c r="B42" s="88"/>
      <c r="C42" s="88"/>
      <c r="D42" s="88"/>
      <c r="E42" s="88"/>
      <c r="F42" s="24"/>
      <c r="G42" s="24"/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88"/>
      <c r="B43" s="88"/>
      <c r="C43" s="88"/>
      <c r="D43" s="88"/>
      <c r="E43" s="88"/>
      <c r="F43" s="46"/>
      <c r="G43" s="24"/>
      <c r="H43" s="18"/>
      <c r="I43" s="24"/>
      <c r="J43" s="24" t="s">
        <v>23</v>
      </c>
      <c r="K43" s="24"/>
      <c r="L43" s="90"/>
      <c r="M43" s="91"/>
      <c r="N43" s="92"/>
      <c r="O43" s="24"/>
    </row>
    <row r="44" spans="1:15" x14ac:dyDescent="0.25">
      <c r="A44" s="89"/>
      <c r="B44" s="89"/>
      <c r="C44" s="89"/>
      <c r="D44" s="89"/>
      <c r="E44" s="89"/>
      <c r="F44" s="46"/>
      <c r="G44" s="24"/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A45" s="21" t="s">
        <v>77</v>
      </c>
      <c r="B45" s="21"/>
      <c r="C45" s="21"/>
      <c r="D45" s="21"/>
      <c r="E45" s="21"/>
      <c r="F45" s="21"/>
      <c r="G45" s="24"/>
      <c r="H45" s="24"/>
      <c r="I45" s="24"/>
      <c r="J45" s="24"/>
      <c r="K45" s="24"/>
      <c r="L45" s="24"/>
      <c r="M45" s="24"/>
      <c r="N45" s="24"/>
      <c r="O45" s="24"/>
    </row>
  </sheetData>
  <mergeCells count="35">
    <mergeCell ref="C12:D27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9:K29"/>
    <mergeCell ref="A30:N30"/>
    <mergeCell ref="A31:N31"/>
    <mergeCell ref="A33:O33"/>
    <mergeCell ref="H39:O39"/>
    <mergeCell ref="A35:E44"/>
    <mergeCell ref="L43:N43"/>
    <mergeCell ref="A32:C32"/>
    <mergeCell ref="F35:F39"/>
    <mergeCell ref="H35:O35"/>
    <mergeCell ref="H36:O36"/>
    <mergeCell ref="H37:O37"/>
    <mergeCell ref="H38:O38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58" t="s">
        <v>61</v>
      </c>
      <c r="B3" s="58" t="s">
        <v>71</v>
      </c>
      <c r="C3" s="58"/>
      <c r="D3" s="58" t="s">
        <v>61</v>
      </c>
      <c r="E3" s="58" t="s">
        <v>71</v>
      </c>
      <c r="F3" s="58"/>
      <c r="G3" s="58" t="s">
        <v>61</v>
      </c>
      <c r="H3" s="58" t="s">
        <v>71</v>
      </c>
    </row>
    <row r="4" spans="1:9" x14ac:dyDescent="0.25">
      <c r="A4" s="58">
        <v>13.4</v>
      </c>
      <c r="B4" s="58">
        <v>25.19</v>
      </c>
      <c r="C4" s="58">
        <f>A4*B4</f>
        <v>337.54600000000005</v>
      </c>
      <c r="D4" s="58">
        <v>83</v>
      </c>
      <c r="E4" s="58">
        <v>26.05</v>
      </c>
      <c r="F4" s="58">
        <f>D4*E4</f>
        <v>2162.15</v>
      </c>
      <c r="G4" s="58">
        <v>13</v>
      </c>
      <c r="H4" s="58">
        <v>17.32</v>
      </c>
      <c r="I4" s="58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36" t="s">
        <v>51</v>
      </c>
      <c r="M2" s="136"/>
    </row>
    <row r="3" spans="1:14" x14ac:dyDescent="0.25">
      <c r="A3" s="5" t="s">
        <v>25</v>
      </c>
      <c r="B3" s="137" t="s">
        <v>26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</row>
    <row r="4" spans="1:14" x14ac:dyDescent="0.25">
      <c r="A4" s="5" t="s">
        <v>27</v>
      </c>
      <c r="B4" s="137" t="s">
        <v>28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spans="1:14" x14ac:dyDescent="0.25">
      <c r="A5" s="5" t="s">
        <v>8</v>
      </c>
      <c r="B5" s="137" t="s">
        <v>29</v>
      </c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</row>
    <row r="6" spans="1:14" x14ac:dyDescent="0.25">
      <c r="A6" s="5" t="s">
        <v>2</v>
      </c>
      <c r="B6" s="137" t="s">
        <v>30</v>
      </c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</row>
    <row r="7" spans="1:14" x14ac:dyDescent="0.25">
      <c r="A7" s="6" t="s">
        <v>31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5"/>
    </row>
    <row r="8" spans="1:14" x14ac:dyDescent="0.25">
      <c r="A8" s="5" t="s">
        <v>12</v>
      </c>
      <c r="B8" s="137" t="s">
        <v>32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</row>
    <row r="9" spans="1:14" x14ac:dyDescent="0.25">
      <c r="A9" s="7" t="s">
        <v>33</v>
      </c>
      <c r="B9" s="137" t="s">
        <v>34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</row>
    <row r="10" spans="1:14" x14ac:dyDescent="0.25">
      <c r="A10" s="7" t="s">
        <v>35</v>
      </c>
      <c r="B10" s="137" t="s">
        <v>36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</row>
    <row r="11" spans="1:14" x14ac:dyDescent="0.25">
      <c r="A11" s="8" t="s">
        <v>37</v>
      </c>
      <c r="B11" s="137" t="s">
        <v>38</v>
      </c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</row>
    <row r="12" spans="1:14" x14ac:dyDescent="0.25">
      <c r="A12" s="9" t="s">
        <v>39</v>
      </c>
      <c r="B12" s="137" t="s">
        <v>40</v>
      </c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4" ht="24" customHeight="1" x14ac:dyDescent="0.25">
      <c r="A13" s="8" t="s">
        <v>41</v>
      </c>
      <c r="B13" s="137" t="s">
        <v>42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</row>
    <row r="14" spans="1:14" ht="16.5" customHeight="1" x14ac:dyDescent="0.25">
      <c r="A14" s="8" t="s">
        <v>5</v>
      </c>
      <c r="B14" s="137" t="s">
        <v>52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</row>
    <row r="15" spans="1:14" x14ac:dyDescent="0.25">
      <c r="A15" s="8" t="s">
        <v>43</v>
      </c>
      <c r="B15" s="137" t="s">
        <v>44</v>
      </c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</row>
    <row r="16" spans="1:14" ht="38.25" x14ac:dyDescent="0.25">
      <c r="A16" s="10" t="s">
        <v>45</v>
      </c>
      <c r="B16" s="137" t="s">
        <v>46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</row>
    <row r="17" spans="1:14" ht="28.5" customHeight="1" x14ac:dyDescent="0.25">
      <c r="A17" s="10" t="s">
        <v>47</v>
      </c>
      <c r="B17" s="137" t="s">
        <v>48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</row>
    <row r="18" spans="1:14" ht="27" customHeight="1" x14ac:dyDescent="0.25">
      <c r="A18" s="11" t="s">
        <v>49</v>
      </c>
      <c r="B18" s="137" t="s">
        <v>50</v>
      </c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</row>
    <row r="19" spans="1:14" ht="75" customHeight="1" x14ac:dyDescent="0.25">
      <c r="A19" s="48" t="s">
        <v>62</v>
      </c>
      <c r="B19" s="138" t="s">
        <v>63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2023-09-13T10:56:09Z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