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tomas\VFPM\PRV 2014-2020\výzva 4.1 - investície do poľnohospodárskych podnikov\výzva 52\NH FARMA - ŽV\doplnenie 3\"/>
    </mc:Choice>
  </mc:AlternateContent>
  <xr:revisionPtr revIDLastSave="0" documentId="8_{26F1A2E4-665F-415E-9E25-F1EDC51F37B3}" xr6:coauthVersionLast="47" xr6:coauthVersionMax="47" xr10:uidLastSave="{00000000-0000-0000-0000-000000000000}"/>
  <bookViews>
    <workbookView xWindow="-108" yWindow="-108" windowWidth="23256" windowHeight="12576" tabRatio="465" firstSheet="1" activeTab="3" xr2:uid="{00000000-000D-0000-FFFF-FFFF00000000}"/>
  </bookViews>
  <sheets>
    <sheet name="Krycí list" sheetId="5" r:id="rId1"/>
    <sheet name="Rekapitulácia" sheetId="4" r:id="rId2"/>
    <sheet name="SO 02 Technológia maštale" sheetId="1" r:id="rId3"/>
    <sheet name="SO 01 Maštal na výkrm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I43" i="2"/>
  <c r="J12" i="4"/>
  <c r="G120" i="1"/>
  <c r="J15" i="4"/>
  <c r="K15" i="4"/>
  <c r="L15" i="4"/>
  <c r="K92" i="2"/>
  <c r="K12" i="4"/>
  <c r="L12" i="4"/>
  <c r="K10" i="2" l="1"/>
  <c r="I102" i="2" l="1"/>
  <c r="J102" i="2" s="1"/>
  <c r="I101" i="2"/>
  <c r="J101" i="2" s="1"/>
  <c r="I100" i="2"/>
  <c r="H99" i="2"/>
  <c r="H97" i="2"/>
  <c r="J97" i="2" s="1"/>
  <c r="I96" i="2"/>
  <c r="I95" i="2" s="1"/>
  <c r="I94" i="2"/>
  <c r="H93" i="2"/>
  <c r="I91" i="2"/>
  <c r="J91" i="2" s="1"/>
  <c r="I90" i="2"/>
  <c r="J90" i="2" s="1"/>
  <c r="I89" i="2"/>
  <c r="J89" i="2" s="1"/>
  <c r="I88" i="2"/>
  <c r="J88" i="2" s="1"/>
  <c r="H87" i="2"/>
  <c r="I86" i="2"/>
  <c r="J86" i="2" s="1"/>
  <c r="H85" i="2"/>
  <c r="J85" i="2" s="1"/>
  <c r="I84" i="2"/>
  <c r="J84" i="2" s="1"/>
  <c r="H83" i="2"/>
  <c r="J83" i="2" s="1"/>
  <c r="I82" i="2"/>
  <c r="J82" i="2" s="1"/>
  <c r="H81" i="2"/>
  <c r="I80" i="2"/>
  <c r="J80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H71" i="2"/>
  <c r="H70" i="2"/>
  <c r="J70" i="2" s="1"/>
  <c r="I69" i="2"/>
  <c r="J69" i="2" s="1"/>
  <c r="H68" i="2"/>
  <c r="I67" i="2"/>
  <c r="J67" i="2" s="1"/>
  <c r="I65" i="2"/>
  <c r="J65" i="2" s="1"/>
  <c r="I64" i="2"/>
  <c r="J64" i="2" s="1"/>
  <c r="I63" i="2"/>
  <c r="J63" i="2" s="1"/>
  <c r="I62" i="2"/>
  <c r="J62" i="2" s="1"/>
  <c r="I61" i="2"/>
  <c r="J61" i="2" s="1"/>
  <c r="I60" i="2"/>
  <c r="J60" i="2" s="1"/>
  <c r="I59" i="2"/>
  <c r="J59" i="2" s="1"/>
  <c r="I58" i="2"/>
  <c r="J58" i="2" s="1"/>
  <c r="I57" i="2"/>
  <c r="H56" i="2"/>
  <c r="I55" i="2"/>
  <c r="J55" i="2" s="1"/>
  <c r="H54" i="2"/>
  <c r="J54" i="2" s="1"/>
  <c r="I53" i="2"/>
  <c r="J53" i="2" s="1"/>
  <c r="H52" i="2"/>
  <c r="J52" i="2" s="1"/>
  <c r="I51" i="2"/>
  <c r="J51" i="2" s="1"/>
  <c r="H50" i="2"/>
  <c r="J50" i="2" s="1"/>
  <c r="I49" i="2"/>
  <c r="I46" i="2"/>
  <c r="I45" i="2" s="1"/>
  <c r="H45" i="2"/>
  <c r="I44" i="2"/>
  <c r="J44" i="2" s="1"/>
  <c r="I42" i="2"/>
  <c r="J42" i="2" s="1"/>
  <c r="I41" i="2"/>
  <c r="J41" i="2" s="1"/>
  <c r="I40" i="2"/>
  <c r="H39" i="2"/>
  <c r="H38" i="2"/>
  <c r="H26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H25" i="2"/>
  <c r="H17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I18" i="2"/>
  <c r="J18" i="2" s="1"/>
  <c r="I16" i="2"/>
  <c r="J16" i="2" s="1"/>
  <c r="I15" i="2"/>
  <c r="J15" i="2" s="1"/>
  <c r="I14" i="2"/>
  <c r="J14" i="2" s="1"/>
  <c r="I13" i="2"/>
  <c r="J13" i="2" s="1"/>
  <c r="I12" i="2"/>
  <c r="H11" i="2"/>
  <c r="H10" i="2" l="1"/>
  <c r="C13" i="4" s="1"/>
  <c r="C12" i="4" s="1"/>
  <c r="I17" i="2"/>
  <c r="J17" i="2" s="1"/>
  <c r="I99" i="2"/>
  <c r="I98" i="2" s="1"/>
  <c r="I66" i="2"/>
  <c r="I79" i="2"/>
  <c r="J19" i="2"/>
  <c r="I26" i="2"/>
  <c r="J26" i="2" s="1"/>
  <c r="H48" i="2"/>
  <c r="H47" i="2" s="1"/>
  <c r="I87" i="2"/>
  <c r="J87" i="2" s="1"/>
  <c r="H95" i="2"/>
  <c r="J100" i="2"/>
  <c r="J45" i="2"/>
  <c r="I11" i="2"/>
  <c r="J12" i="2"/>
  <c r="J25" i="2"/>
  <c r="I48" i="2"/>
  <c r="I71" i="2"/>
  <c r="J71" i="2" s="1"/>
  <c r="J72" i="2"/>
  <c r="H98" i="2"/>
  <c r="I39" i="2"/>
  <c r="J39" i="2" s="1"/>
  <c r="J40" i="2"/>
  <c r="J46" i="2"/>
  <c r="J49" i="2"/>
  <c r="I56" i="2"/>
  <c r="J56" i="2" s="1"/>
  <c r="J57" i="2"/>
  <c r="H66" i="2"/>
  <c r="H79" i="2"/>
  <c r="J38" i="2"/>
  <c r="J68" i="2"/>
  <c r="J81" i="2"/>
  <c r="I93" i="2"/>
  <c r="I92" i="2" s="1"/>
  <c r="H13" i="4" s="1"/>
  <c r="H12" i="4" s="1"/>
  <c r="J94" i="2"/>
  <c r="J96" i="2"/>
  <c r="I47" i="2" l="1"/>
  <c r="F13" i="4" s="1"/>
  <c r="J99" i="2"/>
  <c r="E22" i="5"/>
  <c r="C15" i="4"/>
  <c r="H15" i="4"/>
  <c r="J11" i="2"/>
  <c r="J10" i="2" s="1"/>
  <c r="I10" i="2"/>
  <c r="D13" i="4" s="1"/>
  <c r="J95" i="2"/>
  <c r="H92" i="2"/>
  <c r="G13" i="4" s="1"/>
  <c r="G12" i="4" s="1"/>
  <c r="J79" i="2"/>
  <c r="J66" i="2"/>
  <c r="J93" i="2"/>
  <c r="J98" i="2"/>
  <c r="E13" i="4"/>
  <c r="E12" i="4" s="1"/>
  <c r="J48" i="2"/>
  <c r="E27" i="5" l="1"/>
  <c r="J92" i="2"/>
  <c r="D12" i="4"/>
  <c r="I13" i="4"/>
  <c r="E15" i="4"/>
  <c r="E24" i="5"/>
  <c r="E26" i="5"/>
  <c r="G15" i="4"/>
  <c r="I103" i="2"/>
  <c r="J47" i="2"/>
  <c r="H103" i="2"/>
  <c r="F12" i="4" l="1"/>
  <c r="E25" i="5" s="1"/>
  <c r="J103" i="2"/>
  <c r="F15" i="4"/>
  <c r="I14" i="4"/>
  <c r="I15" i="4" s="1"/>
  <c r="E23" i="5"/>
  <c r="D15" i="4"/>
  <c r="E28" i="5" l="1"/>
  <c r="R31" i="5" s="1"/>
  <c r="P32" i="5" s="1"/>
  <c r="R32" i="5" s="1"/>
  <c r="R34" i="5" s="1"/>
  <c r="I12" i="4"/>
</calcChain>
</file>

<file path=xl/sharedStrings.xml><?xml version="1.0" encoding="utf-8"?>
<sst xmlns="http://schemas.openxmlformats.org/spreadsheetml/2006/main" count="980" uniqueCount="558">
  <si>
    <t xml:space="preserve">ROZPOČET  </t>
  </si>
  <si>
    <t xml:space="preserve">Časť:   </t>
  </si>
  <si>
    <t xml:space="preserve">Zhotoviteľ:   </t>
  </si>
  <si>
    <t xml:space="preserve">JKSO:   </t>
  </si>
  <si>
    <t>P.Č.</t>
  </si>
  <si>
    <t>KCN</t>
  </si>
  <si>
    <t>Kód položky</t>
  </si>
  <si>
    <t>Popis</t>
  </si>
  <si>
    <t>MJ</t>
  </si>
  <si>
    <t>Množstvo celkom</t>
  </si>
  <si>
    <t>Cena jednotková</t>
  </si>
  <si>
    <t>Dodávka</t>
  </si>
  <si>
    <t>Montáž</t>
  </si>
  <si>
    <t>Cena celkom</t>
  </si>
  <si>
    <t>Hmotnosť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</si>
  <si>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</si>
  <si>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</si>
  <si>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</si>
  <si>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</si>
  <si>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</si>
  <si>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</si>
  <si>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</si>
  <si>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</si>
  <si>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</si>
  <si>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</si>
  <si>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</si>
  <si>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HSV</t>
  </si>
  <si>
    <t>m3</t>
  </si>
  <si>
    <t>011</t>
  </si>
  <si>
    <t>t</t>
  </si>
  <si>
    <t>Zvislé a kompletné konštrukcie</t>
  </si>
  <si>
    <t>m</t>
  </si>
  <si>
    <t>311271304</t>
  </si>
  <si>
    <t>Murivo nosné betonové 50x40x25 s betónovou výplňou hr. 40 cm</t>
  </si>
  <si>
    <t>311311911</t>
  </si>
  <si>
    <t>Betón nadzákladových múrov, vonk.vstup.schodiska a rampy</t>
  </si>
  <si>
    <t>311351103</t>
  </si>
  <si>
    <t>Debnenie nadzákladových múrov  jednostranné zhotovenie-tradičné</t>
  </si>
  <si>
    <t>m2</t>
  </si>
  <si>
    <t>311351104</t>
  </si>
  <si>
    <t>Debnenie nadzákladových múrov  jednostranné odstránenie-tradičné</t>
  </si>
  <si>
    <t>012</t>
  </si>
  <si>
    <t>ks</t>
  </si>
  <si>
    <t>Vodorovné konštrukcie</t>
  </si>
  <si>
    <t>411321313</t>
  </si>
  <si>
    <t>Betón stropov doskových a trámových,  železový tr.C 16/20</t>
  </si>
  <si>
    <t>411361821</t>
  </si>
  <si>
    <t>Výstuž stropov doskových, trámových, vložkových,konzolových alebo balkónových, 10505</t>
  </si>
  <si>
    <t>417321313</t>
  </si>
  <si>
    <t>Betón stužujúcich pásov a vencov železový tr. C 16/20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</si>
  <si>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</si>
  <si>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</si>
  <si>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</si>
  <si>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</si>
  <si>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417361821</t>
  </si>
  <si>
    <t>Výstuž stužujúcich pásov a vencov z betonárskej ocele 10505</t>
  </si>
  <si>
    <t>Úpravy povrchov, podlahy, osadenie</t>
  </si>
  <si>
    <t>611421133</t>
  </si>
  <si>
    <t>Vnútorná omietka vápenná alebo vápennocementová stropov štuková</t>
  </si>
  <si>
    <t>622462522</t>
  </si>
  <si>
    <t>Vonkajšia omietka stien tenkovrstvá mozaiková Price Color Multiputz MP - BASF zrnitosť 1,8mm</t>
  </si>
  <si>
    <t>622464113</t>
  </si>
  <si>
    <t>Vonkajšia omietka stien tenkovrstvová Weber - Terranova silikátová roztieraná stredozrnná</t>
  </si>
  <si>
    <t>625252003</t>
  </si>
  <si>
    <t>Kontaktný zatepľovací systém hr. 50 mm Weber - Terranova THERM - TERRANOVA ( EPS ) - skrutkovacie kotvy</t>
  </si>
  <si>
    <t>625256110</t>
  </si>
  <si>
    <t>Zateplovací systém STYREXON hr. 50 mm bez povrchovej tenkovrstvej omietky</t>
  </si>
  <si>
    <t>631312611</t>
  </si>
  <si>
    <t>Mazanina z betónu prostého tr.C 16/20 hr.nad 50 do 80 mm</t>
  </si>
  <si>
    <t>631319161</t>
  </si>
  <si>
    <t>Príplatok za prehlad. betónovej mazaniny min. tr.C 8/10 oceľ. hlad. hr. 50-80 mm (40kg/m3)</t>
  </si>
  <si>
    <t>631362021</t>
  </si>
  <si>
    <t>Výstuž mazanín z betónov (z kameniva) a z ľahkých betónov zo zváraných sietí z drôtov typu KARI</t>
  </si>
  <si>
    <t>631571003</t>
  </si>
  <si>
    <t>Násyp zo štrkopiesku 0-32 (pre spevnenie podkladu)</t>
  </si>
  <si>
    <t>632477401</t>
  </si>
  <si>
    <t>Samonivelizačná podl. hmota , hr. 3 mm</t>
  </si>
  <si>
    <t>648991111</t>
  </si>
  <si>
    <t>Osadenie parapetných dosiek z plastických a poloplast., hmôt, š. do 200 mm</t>
  </si>
  <si>
    <t>28343017001</t>
  </si>
  <si>
    <t>Dodávka parapetov vnút.plastových</t>
  </si>
  <si>
    <t>Ostatné konštrukcie a práce-búranie</t>
  </si>
  <si>
    <t>003</t>
  </si>
  <si>
    <t>941941042</t>
  </si>
  <si>
    <t>Montáž lešenia ľahkého pracovného radového s podlahami šírky nad 1, 00 do 1,20 m a výšky 10-30 m</t>
  </si>
  <si>
    <t>941941296</t>
  </si>
  <si>
    <t>Príplatok za prvý a každý ďalší týždeň použitia lešenia šírky nad 1,00 do 1,20 m, výšky od 10 m do 30 m</t>
  </si>
  <si>
    <t>941941842</t>
  </si>
  <si>
    <t>Demontáž lešenia ľahkého pracovného radového a s podlahami, šírky nad 1,00 do 1,20 m výšky 10-30 m</t>
  </si>
  <si>
    <t>941955003</t>
  </si>
  <si>
    <t>Lešenie ľahké pracovné pomocné, s výškou lešeňovej podlahy nad 1,90 do 2,50 m</t>
  </si>
  <si>
    <t>99</t>
  </si>
  <si>
    <t>Presun hmôt HSV</t>
  </si>
  <si>
    <t>998011002</t>
  </si>
  <si>
    <t>Presun hmôt pre budovy JKSO 801, 803,812,zvislá konštr.z tehál,tvárnic,z kovu výšky do 12 m</t>
  </si>
  <si>
    <t>711</t>
  </si>
  <si>
    <t>PSV</t>
  </si>
  <si>
    <t>Izolácie proti vode a vlhkosti</t>
  </si>
  <si>
    <t>711111001</t>
  </si>
  <si>
    <t>Zhotovenie izolácie proti zemnej vlhkosti vodorovná náterom penetračným za studena</t>
  </si>
  <si>
    <t>1116315000</t>
  </si>
  <si>
    <t>Lak asfaltový ALP-PENETRAL v sudoch</t>
  </si>
  <si>
    <t>711131101</t>
  </si>
  <si>
    <t>Zhotovenie  izolácie proti zemnej vlhkosti vodorovná AIP na sucho-pod pomúrnicu</t>
  </si>
  <si>
    <t>6283111000</t>
  </si>
  <si>
    <t>Pás ťažký asfaltový, vložka strojná lepenka SH S</t>
  </si>
  <si>
    <t>711141559</t>
  </si>
  <si>
    <t>Zhotovenie  izolácie proti zemnej vlhkosti a tlakovej vode vodorovná NAIP pritavením</t>
  </si>
  <si>
    <t>6283221000</t>
  </si>
  <si>
    <t>Pás ťažký asfaltový Hydrobit v 60 s 35</t>
  </si>
  <si>
    <t>998711102</t>
  </si>
  <si>
    <t>Presun hmôt pre izoláciu proti vode v objektoch výšky nad 6 do 12 m</t>
  </si>
  <si>
    <t>721</t>
  </si>
  <si>
    <t>Zdravotech. vnútorná kanalizácia</t>
  </si>
  <si>
    <t>721171109</t>
  </si>
  <si>
    <t>Potrubie z novodurových rúr TPD 5-177-67 odpadové hrdlové D 110x3, 2</t>
  </si>
  <si>
    <t>721171111</t>
  </si>
  <si>
    <t>Potrubie z novodurových rúr TPD 5-177-67 odpadové hrdlové D 140x3,6</t>
  </si>
  <si>
    <t>721171112</t>
  </si>
  <si>
    <t>Potrubie z novodurových rúr PVC  D 160x3, 6</t>
  </si>
  <si>
    <t>721173204</t>
  </si>
  <si>
    <t>Potrubie z novodurových rúr TPD 5-177-67 pripájacie D 40x1, 8</t>
  </si>
  <si>
    <t>721173205</t>
  </si>
  <si>
    <t>Potrubie z novodurových rúr TPD 5-177-67 pripájacie D 50x1, 8</t>
  </si>
  <si>
    <t>721173206</t>
  </si>
  <si>
    <t>Potrubie z novodurových rúr TPD 5-177-67 pripájacie D 63x1, 8</t>
  </si>
  <si>
    <t>721274103</t>
  </si>
  <si>
    <t>Ventilačné hlavice strešná - plastové DN 100 HUL 810</t>
  </si>
  <si>
    <t>721290113</t>
  </si>
  <si>
    <t>Ostatné - skúška tesnosti kanalizácie v objektoch vodou DN 250 alebo DN 300</t>
  </si>
  <si>
    <t>998721102</t>
  </si>
  <si>
    <t>Presun hmôt pre vnútornú kanalizáciu v objektoch výšky nad 6 do 12 m</t>
  </si>
  <si>
    <t>763</t>
  </si>
  <si>
    <t>764</t>
  </si>
  <si>
    <t>Konštrukcie klampiarske</t>
  </si>
  <si>
    <t>764410330</t>
  </si>
  <si>
    <t>Oplechovanie parapetov z hliníkového Al plechu vrátane rohov rš 200 mm</t>
  </si>
  <si>
    <t>764751112</t>
  </si>
  <si>
    <t>Odpadné rúry Stabi Cor D 100 mm</t>
  </si>
  <si>
    <t>764761132</t>
  </si>
  <si>
    <t>Žľaby Stabi Cor  podokapné polkruhové veľkosť 150 mm</t>
  </si>
  <si>
    <t>764761232</t>
  </si>
  <si>
    <t>Žlabový kotlík</t>
  </si>
  <si>
    <t>%</t>
  </si>
  <si>
    <t>767</t>
  </si>
  <si>
    <t>Konštrukcie doplnkové kovové</t>
  </si>
  <si>
    <t>553</t>
  </si>
  <si>
    <t>7676311641</t>
  </si>
  <si>
    <t>Montáž plastových okien a dverí</t>
  </si>
  <si>
    <t>61141085001</t>
  </si>
  <si>
    <t>998767202</t>
  </si>
  <si>
    <t>Presun hmôt pre kovové stavebné doplnkové konštrukcie v objektoch výšky nad 6 do 12 m</t>
  </si>
  <si>
    <t>783</t>
  </si>
  <si>
    <t>Dokončovacie práce - nátery</t>
  </si>
  <si>
    <t>783424340</t>
  </si>
  <si>
    <t>Nátery kov.potr.a armatúr syntet. do DN 50 mm farby bielej dvojnás. 1x email a základný náter</t>
  </si>
  <si>
    <t>21-M</t>
  </si>
  <si>
    <t>M</t>
  </si>
  <si>
    <t>Elektromontáže</t>
  </si>
  <si>
    <t>921</t>
  </si>
  <si>
    <t>210010033</t>
  </si>
  <si>
    <t>OST</t>
  </si>
  <si>
    <t>HZS</t>
  </si>
  <si>
    <t>HZS000114</t>
  </si>
  <si>
    <t>Revízie elektro</t>
  </si>
  <si>
    <t>hod</t>
  </si>
  <si>
    <t>HZS-0061</t>
  </si>
  <si>
    <t>Kompletné vyskúšanie systému</t>
  </si>
  <si>
    <t>HZS-0090</t>
  </si>
  <si>
    <t>Zaškolenie obsluhy dodávateľskou firmou a spustenie systému do prevádzky</t>
  </si>
  <si>
    <t>Celkom</t>
  </si>
  <si>
    <t xml:space="preserve">Objednávateľ:   </t>
  </si>
  <si>
    <t xml:space="preserve">Dátum:   </t>
  </si>
  <si>
    <t>311271302</t>
  </si>
  <si>
    <t>Murivo nosné betonové 50x25x25 s betónovou výplňou hr. 25 cm</t>
  </si>
  <si>
    <t>441125203</t>
  </si>
  <si>
    <t>Zostavenie prefabr. železobet. väzníka na montážnej ploche, rozpätia celého väzníka 15-18 m</t>
  </si>
  <si>
    <t>132</t>
  </si>
  <si>
    <t>1321032411</t>
  </si>
  <si>
    <t>Ocelovy priehradový vaznik rozpon 18 m, výška v hrebeni 2,0m</t>
  </si>
  <si>
    <t>Konštrukcie - ocelove</t>
  </si>
  <si>
    <t>763732112</t>
  </si>
  <si>
    <t>1321031400</t>
  </si>
  <si>
    <t>ocelové vazniky</t>
  </si>
  <si>
    <t>763732222</t>
  </si>
  <si>
    <t>Montáž strešnej konštrukcie stojok pre rámové konštrukcie plnostenné,výšky nad 4 do 10 m</t>
  </si>
  <si>
    <t>1321031425</t>
  </si>
  <si>
    <t>764322220</t>
  </si>
  <si>
    <t>Oplechovanie z pozinkovaného PZ plechu odkvapov na strechách s tvrdou krytinou rš 250 mm</t>
  </si>
  <si>
    <t>764359342</t>
  </si>
  <si>
    <t>Montáž žľabov z Pz plechu, pododkvapových - háky polkruhové pre žľab rš 330 mm</t>
  </si>
  <si>
    <t>764456212</t>
  </si>
  <si>
    <t>Montáž odpadového kolena z pozinkovaného Pz plechu horné kruhové s priemerom 100 mm</t>
  </si>
  <si>
    <t>767311330</t>
  </si>
  <si>
    <t>Montáž svetlíkov sedlových pozdľžnych alebo priečnych so zasklením, s rozpätím 3000 mm</t>
  </si>
  <si>
    <t>5531411001</t>
  </si>
  <si>
    <t>Svetlík strešný šírky 3,0m</t>
  </si>
  <si>
    <t>767424103</t>
  </si>
  <si>
    <t>Montáž opláštenia  - sendvičový plášť vonkajšie</t>
  </si>
  <si>
    <t>5531411012</t>
  </si>
  <si>
    <t>Strešný plášť - sendvičový panel hr.100mm</t>
  </si>
  <si>
    <t>Dodávka plastových výplní, okno 1,0*1,0m</t>
  </si>
  <si>
    <t>783124720</t>
  </si>
  <si>
    <t>Nátery oceľ.konštr. syntetické  základný</t>
  </si>
  <si>
    <t>783125130</t>
  </si>
  <si>
    <t>Nátery oceľ.konštr. syntetické ľahkých "C" alebo veľmi ľahkých "CC" farby šedej dvojnásobné</t>
  </si>
  <si>
    <t>783784303</t>
  </si>
  <si>
    <t>Nátery ocelových konštrukcií povrchová impregnácia protipožiarnym náterom</t>
  </si>
  <si>
    <t>Elektroinštalačné rozvody</t>
  </si>
  <si>
    <t>43-M</t>
  </si>
  <si>
    <t>Montáž oceľových konštrukcií</t>
  </si>
  <si>
    <t>943</t>
  </si>
  <si>
    <t>430841103</t>
  </si>
  <si>
    <t>Krytina strechy vo v.do 15 m prichytená závitorez.skrutkami-rozmer 1000x30x0,8 mm,hmot. 9,19 kg/m</t>
  </si>
  <si>
    <t>424</t>
  </si>
  <si>
    <t>4240000112</t>
  </si>
  <si>
    <t>Rekapitulácia objektov stavby</t>
  </si>
  <si>
    <t>Stavba:</t>
  </si>
  <si>
    <t>Objednávateľ:</t>
  </si>
  <si>
    <t>Zhotoviteľ:</t>
  </si>
  <si>
    <t xml:space="preserve">Spracoval: </t>
  </si>
  <si>
    <t xml:space="preserve">Miesto: </t>
  </si>
  <si>
    <t xml:space="preserve">Dátum: </t>
  </si>
  <si>
    <t>Kód</t>
  </si>
  <si>
    <t>Zákazka</t>
  </si>
  <si>
    <t>DPH</t>
  </si>
  <si>
    <t>ZRN</t>
  </si>
  <si>
    <t>VRN</t>
  </si>
  <si>
    <t>KČ</t>
  </si>
  <si>
    <t>KRYCÍ LIST ROZPOČTU</t>
  </si>
  <si>
    <t>Názov stavby</t>
  </si>
  <si>
    <t>JKSO</t>
  </si>
  <si>
    <t>EČO</t>
  </si>
  <si>
    <t>Miesto</t>
  </si>
  <si>
    <t>IČO</t>
  </si>
  <si>
    <t>IČ DPH</t>
  </si>
  <si>
    <t>Objednávateľ</t>
  </si>
  <si>
    <t>Projektant</t>
  </si>
  <si>
    <t>Zhotoviteľ</t>
  </si>
  <si>
    <t>Spracoval</t>
  </si>
  <si>
    <t>Rozpočet číslo</t>
  </si>
  <si>
    <t>Dňa</t>
  </si>
  <si>
    <t>Položiek</t>
  </si>
  <si>
    <t>CPV</t>
  </si>
  <si>
    <t>CPA</t>
  </si>
  <si>
    <t>Merné a účelové jednotky</t>
  </si>
  <si>
    <t xml:space="preserve">        Počet</t>
  </si>
  <si>
    <t xml:space="preserve"> Náklady / 1 m.j.</t>
  </si>
  <si>
    <t xml:space="preserve">       Počet</t>
  </si>
  <si>
    <t xml:space="preserve">           Počet</t>
  </si>
  <si>
    <t xml:space="preserve">    Náklady / 1 m.j.</t>
  </si>
  <si>
    <t xml:space="preserve">Rozpočtové náklady v 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</si>
  <si>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</si>
  <si>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</si>
  <si>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</si>
  <si>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</si>
  <si>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</si>
  <si>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</si>
  <si>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</si>
  <si>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</si>
  <si>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Práce nadčas</t>
  </si>
  <si>
    <t>13</t>
  </si>
  <si>
    <t xml:space="preserve">GZS   </t>
  </si>
  <si>
    <t>Bez pevnej podl.</t>
  </si>
  <si>
    <t>14</t>
  </si>
  <si>
    <t xml:space="preserve">VRN 2   </t>
  </si>
  <si>
    <t>Kultúrna pamiatka</t>
  </si>
  <si>
    <t>15</t>
  </si>
  <si>
    <t xml:space="preserve">Sťažené podmienky   </t>
  </si>
  <si>
    <t>16</t>
  </si>
  <si>
    <t xml:space="preserve">Vplyv prostredia   </t>
  </si>
  <si>
    <t>"M"</t>
  </si>
  <si>
    <t>17</t>
  </si>
  <si>
    <t xml:space="preserve">VRN 5   </t>
  </si>
  <si>
    <t>18</t>
  </si>
  <si>
    <t>VRN z rozpočtu</t>
  </si>
  <si>
    <t>ZRN (r. 1-6)</t>
  </si>
  <si>
    <t>12</t>
  </si>
  <si>
    <t>DN (r. 8-11)</t>
  </si>
  <si>
    <t>19</t>
  </si>
  <si>
    <t>VRN (r. 13-18)</t>
  </si>
  <si>
    <t>20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</si>
  <si>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</si>
  <si>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</si>
  <si>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</si>
  <si>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</si>
  <si>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</si>
  <si>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</si>
  <si>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</si>
  <si>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</si>
  <si>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</si>
  <si>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</si>
  <si>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</si>
  <si>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% z</t>
  </si>
  <si>
    <t>25</t>
  </si>
  <si>
    <t>Cena s DPH (r. 23-24)</t>
  </si>
  <si>
    <t>E</t>
  </si>
  <si>
    <t>Prípočty a odpočty</t>
  </si>
  <si>
    <t>26</t>
  </si>
  <si>
    <t>Dodávky objednávateľa</t>
  </si>
  <si>
    <t>27</t>
  </si>
  <si>
    <t>Kĺzavá doložka</t>
  </si>
  <si>
    <t>28</t>
  </si>
  <si>
    <t>Zvýhodnenie</t>
  </si>
  <si>
    <t>Objekt:</t>
  </si>
  <si>
    <t>SO 01</t>
  </si>
  <si>
    <t>SO 02</t>
  </si>
  <si>
    <t>NH FARMA s.r.o.</t>
  </si>
  <si>
    <t>ADAatelier s.r.o.</t>
  </si>
  <si>
    <t>Ing.arch.Ján Špánik</t>
  </si>
  <si>
    <t>Čierny Brod</t>
  </si>
  <si>
    <t>SK2023720776</t>
  </si>
  <si>
    <t>Výstavba maštale pre výkrm ošípaných</t>
  </si>
  <si>
    <t>Ing.arch Ján Špánik</t>
  </si>
  <si>
    <t>group.Description</t>
  </si>
  <si>
    <t>item.PositionNumber</t>
  </si>
  <si>
    <t>item.ItemNumber</t>
  </si>
  <si>
    <t>item.Description</t>
  </si>
  <si>
    <t>item.Quantity</t>
  </si>
  <si>
    <t>item.UnitOfQuantity</t>
  </si>
  <si>
    <t>item.NetPrice</t>
  </si>
  <si>
    <t>Ustajnenie</t>
  </si>
  <si>
    <t>035624</t>
  </si>
  <si>
    <t>Click- U-stojka na mur</t>
  </si>
  <si>
    <t>STK</t>
  </si>
  <si>
    <t>034695</t>
  </si>
  <si>
    <t>Stojka posuvnej steny 100cm, volne stojaca, 
upevnenie na hmozdinky</t>
  </si>
  <si>
    <t>606356</t>
  </si>
  <si>
    <t>Agrarprofil 750/35 nerezany (dlzka 6/7 m )
Upozornenie: v zriedkavych pripadoch sa stava, ze moze dojst 
k poskodeniu profilov poskrabanim alebo dohryzenim!
Firma Schauer za to neprebera ziadnu zodpovednost ani zaruku!</t>
  </si>
  <si>
    <t>601406</t>
  </si>
  <si>
    <t>Spojovacia rura Ø 34/2 pozinkovana</t>
  </si>
  <si>
    <t>034644</t>
  </si>
  <si>
    <t>Rurova stojka 6/4"</t>
  </si>
  <si>
    <t>0346441</t>
  </si>
  <si>
    <t>Rurova stojka 6/4" s pripojenim na deliacu stenu</t>
  </si>
  <si>
    <t>90346442</t>
  </si>
  <si>
    <t>Rurova stojka Dm 48 (216 cm)</t>
  </si>
  <si>
    <t>90346401</t>
  </si>
  <si>
    <t>Posuvne dvere 7 rur., vyska 100 cm, 440-575 cm</t>
  </si>
  <si>
    <t>035106</t>
  </si>
  <si>
    <t>Dverovy uzaver, uchytenie na stenu, pozinkovany</t>
  </si>
  <si>
    <t>035107</t>
  </si>
  <si>
    <t>Dverovy uzaver, uchytenie na stojku, celne, pozinkovany</t>
  </si>
  <si>
    <t>035108</t>
  </si>
  <si>
    <t>Dverovy uzaver, uchytenie na stojku, bocne, pozinkovany</t>
  </si>
  <si>
    <t>0351179</t>
  </si>
  <si>
    <t>Dverovy uzaver, uchytenie na stojku VK50, bocny, pozinkovany</t>
  </si>
  <si>
    <t>0351180</t>
  </si>
  <si>
    <t>Dverovy uzaver, pozinkovany, obojstranny, na stojke VK50</t>
  </si>
  <si>
    <t>0346392</t>
  </si>
  <si>
    <t>Zavesenie na stenu pre ruru Ø42mm</t>
  </si>
  <si>
    <t>9333075</t>
  </si>
  <si>
    <t>Dvojita spojka 48/34 (Komplet)</t>
  </si>
  <si>
    <t>9572158</t>
  </si>
  <si>
    <t>3-dierova konsola na ruru</t>
  </si>
  <si>
    <t>336085</t>
  </si>
  <si>
    <t>Sada hmozdiniek s vrutmi 8x70 nerez (4 ks)</t>
  </si>
  <si>
    <t>601401</t>
  </si>
  <si>
    <t>Spojovacia rura Ø 34/2,9 pozinkovana</t>
  </si>
  <si>
    <t>730009</t>
  </si>
  <si>
    <t>Zaslepka na ruru Ø 34/2 (F241)</t>
  </si>
  <si>
    <t>034633</t>
  </si>
  <si>
    <t>Uchytenie pre napinacie lanko</t>
  </si>
  <si>
    <t>0346421</t>
  </si>
  <si>
    <t>Prislusenstvo pre zdvihacie dvere</t>
  </si>
  <si>
    <t>707004</t>
  </si>
  <si>
    <t>Ocelove lanko ø 6.5 mm nerezove 1.4301</t>
  </si>
  <si>
    <t>333181</t>
  </si>
  <si>
    <t>DOPPELLASCHE 48/48 (KOMPLETT)</t>
  </si>
  <si>
    <t>034657</t>
  </si>
  <si>
    <t>Nerezovy strmen pre upevnenie dreva na ruru</t>
  </si>
  <si>
    <t>130031</t>
  </si>
  <si>
    <t>Male diely pre montaz</t>
  </si>
  <si>
    <t>Napajanie</t>
  </si>
  <si>
    <t>009006</t>
  </si>
  <si>
    <t>Napajaci ventil 1/2" pre vykrm</t>
  </si>
  <si>
    <t>0090266</t>
  </si>
  <si>
    <t>Nerezove napajacie vedenie, 75 cm, prave, 
2 vypusty 1/2" - 45°, s uchytavacou platnou</t>
  </si>
  <si>
    <t>0090267</t>
  </si>
  <si>
    <t>Nerezove napajacie vedenie, 75 cm, lave, 
2 vypusty 1/2" - 45°, s uchytavacou platnou</t>
  </si>
  <si>
    <t>0335117</t>
  </si>
  <si>
    <t>Upevnovaci balik pre napajacie potrubie na stenu</t>
  </si>
  <si>
    <t>Vedenie vody</t>
  </si>
  <si>
    <t>0335122</t>
  </si>
  <si>
    <t>Sada pripojenia vody pre napajacie vedenie,
1/2"  vnut.-vonk. zavit, 10mm Flex hadica; 1,5m</t>
  </si>
  <si>
    <t>0335129</t>
  </si>
  <si>
    <t>Sada pripojenia vody pre napajacie vedenie,
1/2" vnut.-vonk. zavit, 10mm Flex hadica; 2,5m; 2 vyvody</t>
  </si>
  <si>
    <t>601563</t>
  </si>
  <si>
    <t>PVC-rura ø 32/2,4 x 5000 mm - ND 16</t>
  </si>
  <si>
    <t>731311</t>
  </si>
  <si>
    <t>PVC spojka ø 32 mm</t>
  </si>
  <si>
    <t>731308</t>
  </si>
  <si>
    <t>T-kus 90° ø 32 mm, PVC</t>
  </si>
  <si>
    <t>731299</t>
  </si>
  <si>
    <t>PVC koleno 32 mm, 90°</t>
  </si>
  <si>
    <t>731339</t>
  </si>
  <si>
    <t>T-kus PVC, Ø 32mm s 1/2" vnut. zavit, zosilneny</t>
  </si>
  <si>
    <t>731321</t>
  </si>
  <si>
    <t>PVC gulovy ventil s tesnenim EPDM ø 32 mm 
s 2 skrutkovaniami</t>
  </si>
  <si>
    <t>731093</t>
  </si>
  <si>
    <t>PVC-lepidlo SABA / S3 so stetcom, 1 kg</t>
  </si>
  <si>
    <t>731019</t>
  </si>
  <si>
    <t>Cistiaci prostriedok na PVC 1 liter</t>
  </si>
  <si>
    <t>736080</t>
  </si>
  <si>
    <t>Tesnenie ruroveho zavitu, typ 05K77, 250 ml</t>
  </si>
  <si>
    <t>stk</t>
  </si>
  <si>
    <t>008541</t>
  </si>
  <si>
    <t>Uchytenie potrubia s klipom pre ø 32 mm, PVC</t>
  </si>
  <si>
    <t>067998</t>
  </si>
  <si>
    <t>Upevnovaci material pre ventilator</t>
  </si>
  <si>
    <t>0335135</t>
  </si>
  <si>
    <t>Uchytavacia sada vodneho vedenia Ø 32 mm na ruru 
sucheho krmenia</t>
  </si>
  <si>
    <t>047430</t>
  </si>
  <si>
    <t>Sada pripojenia pre cerpadlo medikatora</t>
  </si>
  <si>
    <t>0088116</t>
  </si>
  <si>
    <t>Cerpadlo medikatora 0,2%-2,0% (modre)</t>
  </si>
  <si>
    <t>062255</t>
  </si>
  <si>
    <t>Hruby filter 1" s priehladnym sklom</t>
  </si>
  <si>
    <t>008559</t>
  </si>
  <si>
    <t>Prietokomer 1", Q3=10 m³/h, pre studenu vodu DN25; 
montazna dlzka 260 mm</t>
  </si>
  <si>
    <t>0335133</t>
  </si>
  <si>
    <t>Sada pripojenia vody 1 1/2"s redukcnym ventilom a filtrom,
prietok 7 m³/h</t>
  </si>
  <si>
    <t>Vetranie</t>
  </si>
  <si>
    <t>067537</t>
  </si>
  <si>
    <t>Ventilator kominovy FE071-6ET.6K.A7, 230V;
vykon 14.780 m³/h pri 30 Pa, 0.89 kW, 4.1A</t>
  </si>
  <si>
    <t>0621730</t>
  </si>
  <si>
    <t>Odvetravaci komin ø 730mm, Vario-Clip 30mm PU
komplet 3m, s kotviacim kruhom a nasavacou dyzou</t>
  </si>
  <si>
    <t>067346</t>
  </si>
  <si>
    <t>Uzatvaracia klapka Ø 73 pre servomotor</t>
  </si>
  <si>
    <t>067571</t>
  </si>
  <si>
    <t>Servomotor Elodrive 230V, 10 Nm, IP66, plynuly,
inkl. upevnovaci material</t>
  </si>
  <si>
    <t>067862</t>
  </si>
  <si>
    <t>Olemovanie komina univerzalne, EPDM 140x180cm
pre kominy 370/820 mm, inkl. tesniaca paska</t>
  </si>
  <si>
    <t>0073181</t>
  </si>
  <si>
    <t>SCHAUER - regulator klimatizacie SLC 2000 E so senzorom
pre 1 oddelenie s privodnymi ventilmi</t>
  </si>
  <si>
    <t>0079124</t>
  </si>
  <si>
    <t>Vykonova jednotka pre Multifan TRILINK 2T (12,5 A)</t>
  </si>
  <si>
    <t>067894</t>
  </si>
  <si>
    <t>Motorovy ochranny spinac 4,0-6,3 A s krytom a pomocnym 
spinacom</t>
  </si>
  <si>
    <t>0672921</t>
  </si>
  <si>
    <t>Upevnovacia sada pre stenovy/stropny ventil (na hmozdinky)</t>
  </si>
  <si>
    <t>007224</t>
  </si>
  <si>
    <t>Vystrazna sirena SAS-87 12V DC, 122dB(A)</t>
  </si>
  <si>
    <t>007225</t>
  </si>
  <si>
    <t>Schauer poplasne zariadenie SAM-6, montaz na stenu,
6 vstupov, kontrola baterie, pamät poplachov</t>
  </si>
  <si>
    <t>062144</t>
  </si>
  <si>
    <t>Stenovy ventil Typ ZEW Profi I, montazny otvor 560x305mm, 
prietok vzduchu 2.400 m³/h pri 30 Pa, samootvaraci</t>
  </si>
  <si>
    <t>062171</t>
  </si>
  <si>
    <t>Vratna pruzina s uchytenim pre stenovy ventil</t>
  </si>
  <si>
    <t>707013</t>
  </si>
  <si>
    <t>Ocelove lanko Ø 4 mm nerezove 1.4401, 6x19</t>
  </si>
  <si>
    <t>067198</t>
  </si>
  <si>
    <t>Elektricky piest LR-3000 V5, 230V, 600mm zdvih, 3000 N
s riadenim motora - rucne ovladanie</t>
  </si>
  <si>
    <t>007091</t>
  </si>
  <si>
    <t>Kladka Ø 88mm, vertikalna</t>
  </si>
  <si>
    <t>Chladenie pre privod vzduchu</t>
  </si>
  <si>
    <t>0071652</t>
  </si>
  <si>
    <t>Cerpacie zariadenie rady D 12/14, 70 bar
12 l/min., 140 trysiek</t>
  </si>
  <si>
    <t>067166</t>
  </si>
  <si>
    <t>Sada pripojenia Lubing-Agregat na domaci vodovod</t>
  </si>
  <si>
    <t>0071645</t>
  </si>
  <si>
    <t>Stenova nadstavba pre cerpadla rady D</t>
  </si>
  <si>
    <t>0071681</t>
  </si>
  <si>
    <t>Pridavny modul pre druhe zariadenie bez vyrovnavania tlaku</t>
  </si>
  <si>
    <t>007169</t>
  </si>
  <si>
    <t>Ovladanie LC-2 Touch pre vysokotlakove hmlove chladenie</t>
  </si>
  <si>
    <t>007953</t>
  </si>
  <si>
    <t>Poistny termostat Typ T15 WD</t>
  </si>
  <si>
    <t>0071644</t>
  </si>
  <si>
    <t>Centralne filtracne zariadenie so 4 filtrami inkl. 1/2" ventil a 
manometer, mosadz</t>
  </si>
  <si>
    <t>0071511</t>
  </si>
  <si>
    <t>Sada guloveho ventilu 3/8" komplet, inkl. koncove skrutkovanie
a priechodka</t>
  </si>
  <si>
    <t>0071635</t>
  </si>
  <si>
    <t>Hydraulicka hadica, HD 108x1000mm, Ø 8mm, max. 215 bar</t>
  </si>
  <si>
    <t>0071521</t>
  </si>
  <si>
    <t>Nerezova rura s tryskami Ø 12 mm, dlzka 6m, 
6 trysiek jednostrannych pre hmlové chladenie</t>
  </si>
  <si>
    <t>007140</t>
  </si>
  <si>
    <t>Spojovacia rura nerezova, Ø12 mm, dlzka 6 m pre hmlové 
chladenie</t>
  </si>
  <si>
    <t>007142</t>
  </si>
  <si>
    <t>Nerezova tryska 0,2 pre hmlové chladenie</t>
  </si>
  <si>
    <t>007143</t>
  </si>
  <si>
    <t>Nerezove zaslepky pre otvory trysiek</t>
  </si>
  <si>
    <t>067144</t>
  </si>
  <si>
    <t>Skrutkovy spoj priamy G12, nerezovy pre hmlove chladenie</t>
  </si>
  <si>
    <t>067145</t>
  </si>
  <si>
    <t>L-skrutkovy spoj W12, nerezovy pre hmlove chladenie</t>
  </si>
  <si>
    <t>067146</t>
  </si>
  <si>
    <t>T-skrutkovy spoj T12, nerezovy pre hmlove chladenie</t>
  </si>
  <si>
    <t>067161</t>
  </si>
  <si>
    <t>Rurova spojka 12-15mm s gumovou vlozkou, 
uchytenie na hmozdinky</t>
  </si>
  <si>
    <t>Krmenie vykrm - Dryfeed</t>
  </si>
  <si>
    <t>042604</t>
  </si>
  <si>
    <t>Dryfeed PTSK Model DFZ: pre 1 retazovy pohon s 1 podavacom,
24h casove hodiny, pripojenie pre 1 senzor a automaticke 
davkovanie, externy start a ovladanie vibracneho zariadenia</t>
  </si>
  <si>
    <t>0425137</t>
  </si>
  <si>
    <t>Spiralovy dopravnik Ø 75 pre plnenie Dryfeedu;
vstupny lievik 20x25x20cm vysoky, plastovy lievik ø 42cm
hnaci motor 0.75 kW</t>
  </si>
  <si>
    <t>0425112</t>
  </si>
  <si>
    <t>PVC-rura Ø 75, dlzka 3 m</t>
  </si>
  <si>
    <t>0425157</t>
  </si>
  <si>
    <t>PVC-koleno 45°, Ø 75, profesional</t>
  </si>
  <si>
    <t>0425113</t>
  </si>
  <si>
    <t>PVC- rurova spojka Ø 75</t>
  </si>
  <si>
    <t>008326</t>
  </si>
  <si>
    <t>Spirala - vonk. Ø 60,5 mm pre ruru Ø 75</t>
  </si>
  <si>
    <t>042581</t>
  </si>
  <si>
    <t>Sada na spajanie rur (10 ks) pre Ø75</t>
  </si>
  <si>
    <t>042569</t>
  </si>
  <si>
    <t>Sada zavesenia s retazou (na 10 m potrubia)</t>
  </si>
  <si>
    <t>042592</t>
  </si>
  <si>
    <t>Stenova konzola pre pohonnu jednotku Dryfeed</t>
  </si>
  <si>
    <t>0425153</t>
  </si>
  <si>
    <t>DRYFEED Retazovy pohon Ø 60 s motorom 1,5 kW
s nerezovou skrinkou</t>
  </si>
  <si>
    <t>0425138</t>
  </si>
  <si>
    <t>Kapacitny senzor naplnenia s automatickou regulaciou;
montaz do transparentnej kontrolnej rury Ø 60 mm</t>
  </si>
  <si>
    <t>0082220</t>
  </si>
  <si>
    <t>Dryfeed kladka 90° Ø 60, 40x40x8 cm PVC 
s liatinovym obvadzacim kolesom</t>
  </si>
  <si>
    <t>0082236</t>
  </si>
  <si>
    <t>Dopravnikove potrubie ø 60, pozinkovane</t>
  </si>
  <si>
    <t>0425142</t>
  </si>
  <si>
    <t>Dryfeed pozinkovana spojka pre ocelovu ruru Ø 60</t>
  </si>
  <si>
    <t>0082299</t>
  </si>
  <si>
    <t>Vysokovykonna retaz V-POWER pre ruru ø 60 pre Dryfeed</t>
  </si>
  <si>
    <t>0082239</t>
  </si>
  <si>
    <t>Dryfeed spojka retaze pozinkovana Ø 60 mm
(kazdych 50 m - 1 spojka)</t>
  </si>
  <si>
    <t>0082291</t>
  </si>
  <si>
    <t>Dryfeed krmny vypust pre ruru Ø 60 s uzaverom
a lankovym tiahlom</t>
  </si>
  <si>
    <t>0082296</t>
  </si>
  <si>
    <t>Dryfeed teleskopicky vypust Ø 70/75 transparentny, PVC</t>
  </si>
  <si>
    <t>054514</t>
  </si>
  <si>
    <t>Upevnenie krmneho potrubia 1", montaz na stenu</t>
  </si>
  <si>
    <t>054517</t>
  </si>
  <si>
    <t>Montazny balik pre krmnu liniu v budove</t>
  </si>
  <si>
    <t>054510</t>
  </si>
  <si>
    <t>Montazny balik pre Dryfeed</t>
  </si>
  <si>
    <t>0087224</t>
  </si>
  <si>
    <t>Lievik sila pre spiralovy dopravnik, 
D=860mm/d=440mm/H=450mm</t>
  </si>
  <si>
    <t>053535</t>
  </si>
  <si>
    <t>Polyesterove silo 12 m3 (Ø 230x565 cm vyska)
Silo je rozmontovane! Plniaci material max. 600 kg/m³</t>
  </si>
  <si>
    <t>054512</t>
  </si>
  <si>
    <t>Montazny balik pre polyesterove silo</t>
  </si>
  <si>
    <t>0083303</t>
  </si>
  <si>
    <t>Krmny automat PROFIMAT pre vykrm 25-125 kg, 
bez rozdelovaca krmych miest</t>
  </si>
  <si>
    <t>336104</t>
  </si>
  <si>
    <t>Sada hmozdiniek s vrutmi 10x70 nerez (4 ks)</t>
  </si>
  <si>
    <t>MONTAZ</t>
  </si>
  <si>
    <t>91250001</t>
  </si>
  <si>
    <t>Montaz</t>
  </si>
  <si>
    <t>DOPRAVA</t>
  </si>
  <si>
    <t>91250002</t>
  </si>
  <si>
    <t>Doprava</t>
  </si>
  <si>
    <t>Spolu :</t>
  </si>
  <si>
    <t>Technológia - výkrm, ustajnenie, rozvod vody, ventilácia</t>
  </si>
  <si>
    <t>Stavba:   Výstavba maštale pre výkrm ošípaných</t>
  </si>
  <si>
    <t>Objekt:   SO 01 Maštal na výkrm ošípaných</t>
  </si>
  <si>
    <t>Trapézový plech T-35</t>
  </si>
  <si>
    <t>Oceľ heb 220/kruhový priemer 115</t>
  </si>
  <si>
    <t>Montáž strešnej konštrukcie z väzníkov priehradových, konštrukčnej dĺžky do 12 m</t>
  </si>
  <si>
    <t>Búranie existujúcej konštrukcie betónu, odvoz, drvenie</t>
  </si>
  <si>
    <t>Maštal na výkrm ošípaných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</si>
</sst>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_*&quot;€&quot;;\-#,##0_*&quot;€&quot;"/>
  </numFmts>
  <fonts count="33" x14ac:knownFonts="1">
    <font>
      <sz val="8"/>
      <name val="Arial"/>
      <family val="2"/>
      <charset val="238"/>
    </font>
    <font>
      <sz val="10"/>
      <name val="Arial"/>
      <charset val="238"/>
    </font>
    <font>
      <b/>
      <sz val="14"/>
      <color indexed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b/>
      <sz val="9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u/>
      <sz val="8"/>
      <color indexed="10"/>
      <name val="Arial CE"/>
      <family val="2"/>
      <charset val="238"/>
    </font>
    <font>
      <sz val="8"/>
      <name val="MS Sans Serif"/>
      <family val="2"/>
      <charset val="1"/>
    </font>
    <font>
      <b/>
      <sz val="14"/>
      <name val="Arial"/>
      <charset val="238"/>
    </font>
    <font>
      <sz val="8"/>
      <name val="Arial"/>
      <charset val="238"/>
    </font>
    <font>
      <b/>
      <sz val="9"/>
      <name val="Arial"/>
      <charset val="238"/>
    </font>
    <font>
      <b/>
      <sz val="9"/>
      <name val="Arial CE"/>
      <charset val="238"/>
    </font>
    <font>
      <sz val="8"/>
      <name val="Arial CE"/>
      <charset val="238"/>
    </font>
    <font>
      <sz val="9"/>
      <name val="Arial"/>
      <charset val="238"/>
    </font>
    <font>
      <sz val="9"/>
      <name val="Arial CE"/>
      <charset val="238"/>
    </font>
    <font>
      <sz val="9"/>
      <name val="MS Sans Serif"/>
      <charset val="238"/>
    </font>
    <font>
      <b/>
      <sz val="8"/>
      <name val="Arial"/>
      <charset val="238"/>
    </font>
    <font>
      <sz val="8"/>
      <color indexed="16"/>
      <name val="Arial CE"/>
      <charset val="238"/>
    </font>
    <font>
      <sz val="10"/>
      <name val="Arial"/>
      <charset val="110"/>
    </font>
    <font>
      <b/>
      <sz val="14"/>
      <color indexed="10"/>
      <name val="Arial CE"/>
      <charset val="238"/>
    </font>
    <font>
      <b/>
      <i/>
      <sz val="7"/>
      <color indexed="10"/>
      <name val="Arial CE"/>
      <charset val="238"/>
    </font>
    <font>
      <b/>
      <sz val="8"/>
      <name val="Arial CE"/>
      <charset val="238"/>
    </font>
    <font>
      <b/>
      <sz val="10"/>
      <name val="Arial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charset val="238"/>
    </font>
    <font>
      <b/>
      <sz val="7"/>
      <name val="Arial"/>
      <charset val="238"/>
    </font>
    <font>
      <sz val="7"/>
      <name val="Arial CE"/>
      <charset val="238"/>
    </font>
    <font>
      <sz val="7"/>
      <name val="Arial"/>
      <charset val="238"/>
    </font>
    <font>
      <b/>
      <sz val="9"/>
      <color indexed="12"/>
      <name val="Arial CE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  <protection locked="0"/>
    </xf>
    <xf numFmtId="0" fontId="9" fillId="0" borderId="0">
      <alignment vertical="top" wrapText="1"/>
      <protection locked="0"/>
    </xf>
  </cellStyleXfs>
  <cellXfs count="256">
    <xf numFmtId="0" fontId="0" fillId="0" borderId="0" xfId="0">
      <alignment vertical="top" wrapText="1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center" vertical="top" wrapText="1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37" fontId="6" fillId="0" borderId="0" xfId="0" applyNumberFormat="1" applyFont="1" applyAlignment="1">
      <alignment horizontal="center"/>
      <protection locked="0"/>
    </xf>
    <xf numFmtId="0" fontId="6" fillId="0" borderId="0" xfId="0" applyFont="1" applyAlignment="1">
      <alignment horizontal="center" wrapText="1"/>
      <protection locked="0"/>
    </xf>
    <xf numFmtId="0" fontId="6" fillId="0" borderId="0" xfId="0" applyFont="1" applyAlignment="1">
      <alignment horizontal="left" wrapText="1"/>
      <protection locked="0"/>
    </xf>
    <xf numFmtId="164" fontId="6" fillId="0" borderId="0" xfId="0" applyNumberFormat="1" applyFont="1" applyAlignment="1">
      <alignment horizontal="right"/>
      <protection locked="0"/>
    </xf>
    <xf numFmtId="39" fontId="6" fillId="0" borderId="0" xfId="0" applyNumberFormat="1" applyFont="1" applyAlignment="1">
      <alignment horizontal="right"/>
      <protection locked="0"/>
    </xf>
    <xf numFmtId="37" fontId="4" fillId="0" borderId="0" xfId="0" applyNumberFormat="1" applyFont="1" applyAlignment="1">
      <alignment horizontal="center"/>
      <protection locked="0"/>
    </xf>
    <xf numFmtId="0" fontId="4" fillId="0" borderId="0" xfId="0" applyFont="1" applyAlignment="1">
      <alignment horizontal="center" wrapText="1"/>
      <protection locked="0"/>
    </xf>
    <xf numFmtId="0" fontId="4" fillId="0" borderId="0" xfId="0" applyFont="1" applyAlignment="1">
      <alignment horizontal="left" wrapText="1"/>
      <protection locked="0"/>
    </xf>
    <xf numFmtId="164" fontId="4" fillId="0" borderId="0" xfId="0" applyNumberFormat="1" applyFont="1" applyAlignment="1">
      <alignment horizontal="right"/>
      <protection locked="0"/>
    </xf>
    <xf numFmtId="39" fontId="4" fillId="0" borderId="0" xfId="0" applyNumberFormat="1" applyFont="1" applyAlignment="1">
      <alignment horizontal="right"/>
      <protection locked="0"/>
    </xf>
    <xf numFmtId="37" fontId="3" fillId="0" borderId="2" xfId="0" applyNumberFormat="1" applyFont="1" applyBorder="1" applyAlignment="1">
      <alignment horizontal="center"/>
      <protection locked="0"/>
    </xf>
    <xf numFmtId="0" fontId="3" fillId="0" borderId="3" xfId="0" applyFont="1" applyBorder="1" applyAlignment="1">
      <alignment horizontal="center" wrapText="1"/>
      <protection locked="0"/>
    </xf>
    <xf numFmtId="0" fontId="3" fillId="0" borderId="3" xfId="0" applyFont="1" applyBorder="1" applyAlignment="1">
      <alignment horizontal="left" wrapText="1"/>
      <protection locked="0"/>
    </xf>
    <xf numFmtId="164" fontId="3" fillId="0" borderId="3" xfId="0" applyNumberFormat="1" applyFont="1" applyBorder="1" applyAlignment="1">
      <alignment horizontal="right"/>
      <protection locked="0"/>
    </xf>
    <xf numFmtId="39" fontId="3" fillId="0" borderId="3" xfId="0" applyNumberFormat="1" applyFont="1" applyBorder="1" applyAlignment="1">
      <alignment horizontal="right"/>
      <protection locked="0"/>
    </xf>
    <xf numFmtId="164" fontId="3" fillId="0" borderId="4" xfId="0" applyNumberFormat="1" applyFont="1" applyBorder="1" applyAlignment="1">
      <alignment horizontal="right"/>
      <protection locked="0"/>
    </xf>
    <xf numFmtId="37" fontId="3" fillId="0" borderId="5" xfId="0" applyNumberFormat="1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 wrapText="1"/>
      <protection locked="0"/>
    </xf>
    <xf numFmtId="0" fontId="3" fillId="0" borderId="6" xfId="0" applyFont="1" applyBorder="1" applyAlignment="1">
      <alignment horizontal="left" wrapText="1"/>
      <protection locked="0"/>
    </xf>
    <xf numFmtId="164" fontId="3" fillId="0" borderId="6" xfId="0" applyNumberFormat="1" applyFont="1" applyBorder="1" applyAlignment="1">
      <alignment horizontal="right"/>
      <protection locked="0"/>
    </xf>
    <xf numFmtId="39" fontId="3" fillId="0" borderId="6" xfId="0" applyNumberFormat="1" applyFont="1" applyBorder="1" applyAlignment="1">
      <alignment horizontal="right"/>
      <protection locked="0"/>
    </xf>
    <xf numFmtId="164" fontId="3" fillId="0" borderId="7" xfId="0" applyNumberFormat="1" applyFont="1" applyBorder="1" applyAlignment="1">
      <alignment horizontal="right"/>
      <protection locked="0"/>
    </xf>
    <xf numFmtId="37" fontId="3" fillId="0" borderId="8" xfId="0" applyNumberFormat="1" applyFont="1" applyBorder="1" applyAlignment="1">
      <alignment horizontal="center"/>
      <protection locked="0"/>
    </xf>
    <xf numFmtId="0" fontId="3" fillId="0" borderId="9" xfId="0" applyFont="1" applyBorder="1" applyAlignment="1">
      <alignment horizontal="center" wrapText="1"/>
      <protection locked="0"/>
    </xf>
    <xf numFmtId="0" fontId="3" fillId="0" borderId="9" xfId="0" applyFont="1" applyBorder="1" applyAlignment="1">
      <alignment horizontal="left" wrapText="1"/>
      <protection locked="0"/>
    </xf>
    <xf numFmtId="164" fontId="3" fillId="0" borderId="9" xfId="0" applyNumberFormat="1" applyFont="1" applyBorder="1" applyAlignment="1">
      <alignment horizontal="right"/>
      <protection locked="0"/>
    </xf>
    <xf numFmtId="39" fontId="3" fillId="0" borderId="9" xfId="0" applyNumberFormat="1" applyFont="1" applyBorder="1" applyAlignment="1">
      <alignment horizontal="right"/>
      <protection locked="0"/>
    </xf>
    <xf numFmtId="164" fontId="3" fillId="0" borderId="10" xfId="0" applyNumberFormat="1" applyFont="1" applyBorder="1" applyAlignment="1">
      <alignment horizontal="right"/>
      <protection locked="0"/>
    </xf>
    <xf numFmtId="37" fontId="3" fillId="0" borderId="11" xfId="0" applyNumberFormat="1" applyFont="1" applyBorder="1" applyAlignment="1">
      <alignment horizontal="center"/>
      <protection locked="0"/>
    </xf>
    <xf numFmtId="0" fontId="3" fillId="0" borderId="12" xfId="0" applyFont="1" applyBorder="1" applyAlignment="1">
      <alignment horizontal="center" wrapText="1"/>
      <protection locked="0"/>
    </xf>
    <xf numFmtId="0" fontId="3" fillId="0" borderId="12" xfId="0" applyFont="1" applyBorder="1" applyAlignment="1">
      <alignment horizontal="left" wrapText="1"/>
      <protection locked="0"/>
    </xf>
    <xf numFmtId="164" fontId="3" fillId="0" borderId="12" xfId="0" applyNumberFormat="1" applyFont="1" applyBorder="1" applyAlignment="1">
      <alignment horizontal="right"/>
      <protection locked="0"/>
    </xf>
    <xf numFmtId="39" fontId="3" fillId="0" borderId="12" xfId="0" applyNumberFormat="1" applyFont="1" applyBorder="1" applyAlignment="1">
      <alignment horizontal="right"/>
      <protection locked="0"/>
    </xf>
    <xf numFmtId="164" fontId="3" fillId="0" borderId="13" xfId="0" applyNumberFormat="1" applyFont="1" applyBorder="1" applyAlignment="1">
      <alignment horizontal="right"/>
      <protection locked="0"/>
    </xf>
    <xf numFmtId="37" fontId="7" fillId="0" borderId="11" xfId="0" applyNumberFormat="1" applyFont="1" applyBorder="1" applyAlignment="1">
      <alignment horizontal="center"/>
      <protection locked="0"/>
    </xf>
    <xf numFmtId="0" fontId="7" fillId="0" borderId="12" xfId="0" applyFont="1" applyBorder="1" applyAlignment="1">
      <alignment horizontal="center" wrapText="1"/>
      <protection locked="0"/>
    </xf>
    <xf numFmtId="0" fontId="7" fillId="0" borderId="12" xfId="0" applyFont="1" applyBorder="1" applyAlignment="1">
      <alignment horizontal="left" wrapText="1"/>
      <protection locked="0"/>
    </xf>
    <xf numFmtId="164" fontId="7" fillId="0" borderId="12" xfId="0" applyNumberFormat="1" applyFont="1" applyBorder="1" applyAlignment="1">
      <alignment horizontal="right"/>
      <protection locked="0"/>
    </xf>
    <xf numFmtId="39" fontId="7" fillId="0" borderId="12" xfId="0" applyNumberFormat="1" applyFont="1" applyBorder="1" applyAlignment="1">
      <alignment horizontal="right"/>
      <protection locked="0"/>
    </xf>
    <xf numFmtId="164" fontId="7" fillId="0" borderId="13" xfId="0" applyNumberFormat="1" applyFont="1" applyBorder="1" applyAlignment="1">
      <alignment horizontal="right"/>
      <protection locked="0"/>
    </xf>
    <xf numFmtId="37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center" wrapText="1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39" fontId="8" fillId="0" borderId="0" xfId="0" applyNumberFormat="1" applyFont="1" applyAlignment="1">
      <alignment horizontal="right"/>
      <protection locked="0"/>
    </xf>
    <xf numFmtId="14" fontId="3" fillId="2" borderId="0" xfId="0" applyNumberFormat="1" applyFont="1" applyFill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 vertical="top"/>
    </xf>
    <xf numFmtId="0" fontId="18" fillId="4" borderId="6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left" wrapText="1"/>
    </xf>
    <xf numFmtId="0" fontId="13" fillId="0" borderId="9" xfId="0" applyFont="1" applyBorder="1" applyAlignment="1" applyProtection="1">
      <alignment horizontal="left" wrapText="1"/>
    </xf>
    <xf numFmtId="0" fontId="19" fillId="0" borderId="6" xfId="0" applyFont="1" applyBorder="1" applyAlignment="1">
      <alignment horizontal="left" wrapText="1"/>
      <protection locked="0"/>
    </xf>
    <xf numFmtId="39" fontId="19" fillId="0" borderId="6" xfId="0" applyNumberFormat="1" applyFont="1" applyBorder="1" applyAlignment="1">
      <alignment horizontal="right"/>
      <protection locked="0"/>
    </xf>
    <xf numFmtId="39" fontId="19" fillId="0" borderId="6" xfId="0" applyNumberFormat="1" applyFont="1" applyBorder="1" applyAlignment="1">
      <alignment horizontal="right" vertical="top"/>
      <protection locked="0"/>
    </xf>
    <xf numFmtId="2" fontId="19" fillId="0" borderId="14" xfId="0" applyNumberFormat="1" applyFont="1" applyBorder="1" applyAlignment="1">
      <alignment horizontal="right"/>
      <protection locked="0"/>
    </xf>
    <xf numFmtId="4" fontId="13" fillId="0" borderId="0" xfId="0" applyNumberFormat="1" applyFont="1" applyAlignment="1" applyProtection="1">
      <alignment horizontal="right"/>
    </xf>
    <xf numFmtId="0" fontId="20" fillId="0" borderId="15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0" fontId="1" fillId="0" borderId="17" xfId="0" applyFont="1" applyBorder="1" applyAlignment="1" applyProtection="1">
      <alignment horizontal="left"/>
    </xf>
    <xf numFmtId="0" fontId="1" fillId="0" borderId="1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1" fillId="0" borderId="20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left"/>
    </xf>
    <xf numFmtId="0" fontId="11" fillId="0" borderId="15" xfId="0" applyFont="1" applyBorder="1" applyAlignment="1" applyProtection="1">
      <alignment horizontal="left" vertical="center"/>
    </xf>
    <xf numFmtId="0" fontId="11" fillId="0" borderId="16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0" borderId="17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horizontal="left" vertical="center"/>
    </xf>
    <xf numFmtId="0" fontId="11" fillId="0" borderId="25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top"/>
    </xf>
    <xf numFmtId="0" fontId="14" fillId="0" borderId="1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top"/>
    </xf>
    <xf numFmtId="0" fontId="11" fillId="0" borderId="3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35" xfId="0" applyFont="1" applyBorder="1" applyAlignment="1" applyProtection="1">
      <alignment horizontal="left" vertical="center"/>
    </xf>
    <xf numFmtId="0" fontId="11" fillId="0" borderId="20" xfId="0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11" fillId="0" borderId="22" xfId="0" applyFont="1" applyBorder="1" applyAlignment="1" applyProtection="1">
      <alignment horizontal="left" vertical="center"/>
    </xf>
    <xf numFmtId="0" fontId="1" fillId="0" borderId="36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24" fillId="0" borderId="37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38" xfId="0" applyFont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left" vertical="center"/>
    </xf>
    <xf numFmtId="0" fontId="1" fillId="0" borderId="40" xfId="0" applyFont="1" applyBorder="1" applyAlignment="1" applyProtection="1">
      <alignment horizontal="left" vertical="center"/>
    </xf>
    <xf numFmtId="0" fontId="1" fillId="0" borderId="41" xfId="0" applyFont="1" applyBorder="1" applyAlignment="1" applyProtection="1">
      <alignment horizontal="left" vertical="center"/>
    </xf>
    <xf numFmtId="0" fontId="25" fillId="0" borderId="40" xfId="0" applyFont="1" applyBorder="1" applyAlignment="1" applyProtection="1">
      <alignment horizontal="left" vertical="center"/>
    </xf>
    <xf numFmtId="0" fontId="25" fillId="0" borderId="41" xfId="0" applyFont="1" applyBorder="1" applyAlignment="1" applyProtection="1">
      <alignment horizontal="left" vertical="center"/>
    </xf>
    <xf numFmtId="0" fontId="1" fillId="0" borderId="42" xfId="0" applyFont="1" applyBorder="1" applyAlignment="1" applyProtection="1">
      <alignment horizontal="left" vertical="center"/>
    </xf>
    <xf numFmtId="0" fontId="1" fillId="0" borderId="43" xfId="0" applyFont="1" applyBorder="1" applyAlignment="1" applyProtection="1">
      <alignment horizontal="left" vertical="center"/>
    </xf>
    <xf numFmtId="0" fontId="1" fillId="0" borderId="44" xfId="0" applyFont="1" applyBorder="1" applyAlignment="1" applyProtection="1">
      <alignment horizontal="left" vertical="center"/>
    </xf>
    <xf numFmtId="0" fontId="1" fillId="0" borderId="45" xfId="0" applyFont="1" applyBorder="1" applyAlignment="1" applyProtection="1">
      <alignment horizontal="left" vertical="center"/>
    </xf>
    <xf numFmtId="37" fontId="1" fillId="0" borderId="46" xfId="0" applyNumberFormat="1" applyFont="1" applyBorder="1" applyAlignment="1" applyProtection="1">
      <alignment horizontal="right" vertical="center"/>
    </xf>
    <xf numFmtId="37" fontId="1" fillId="0" borderId="47" xfId="0" applyNumberFormat="1" applyFont="1" applyBorder="1" applyAlignment="1" applyProtection="1">
      <alignment horizontal="right" vertical="center"/>
    </xf>
    <xf numFmtId="0" fontId="1" fillId="0" borderId="46" xfId="0" applyFont="1" applyBorder="1" applyAlignment="1" applyProtection="1">
      <alignment horizontal="left" vertical="center"/>
    </xf>
    <xf numFmtId="0" fontId="1" fillId="0" borderId="47" xfId="0" applyFont="1" applyBorder="1" applyAlignment="1" applyProtection="1">
      <alignment horizontal="left" vertical="center"/>
    </xf>
    <xf numFmtId="165" fontId="1" fillId="0" borderId="47" xfId="0" applyNumberFormat="1" applyFont="1" applyBorder="1" applyAlignment="1" applyProtection="1">
      <alignment horizontal="right" vertical="center"/>
    </xf>
    <xf numFmtId="37" fontId="1" fillId="0" borderId="45" xfId="0" applyNumberFormat="1" applyFont="1" applyBorder="1" applyAlignment="1" applyProtection="1">
      <alignment horizontal="right" vertical="center"/>
    </xf>
    <xf numFmtId="0" fontId="1" fillId="0" borderId="48" xfId="0" applyFont="1" applyBorder="1" applyAlignment="1" applyProtection="1">
      <alignment horizontal="left" vertical="center"/>
    </xf>
    <xf numFmtId="0" fontId="24" fillId="0" borderId="36" xfId="0" applyFont="1" applyBorder="1" applyAlignment="1" applyProtection="1">
      <alignment horizontal="left" vertical="center"/>
    </xf>
    <xf numFmtId="0" fontId="26" fillId="0" borderId="37" xfId="0" applyFont="1" applyBorder="1" applyAlignment="1" applyProtection="1">
      <alignment horizontal="left" vertical="center" wrapText="1"/>
    </xf>
    <xf numFmtId="0" fontId="24" fillId="0" borderId="21" xfId="0" applyFont="1" applyBorder="1" applyAlignment="1" applyProtection="1">
      <alignment horizontal="left" vertical="center"/>
    </xf>
    <xf numFmtId="0" fontId="24" fillId="0" borderId="14" xfId="0" applyFont="1" applyBorder="1" applyAlignment="1" applyProtection="1">
      <alignment horizontal="left" vertical="center"/>
    </xf>
    <xf numFmtId="0" fontId="27" fillId="0" borderId="38" xfId="0" applyFont="1" applyBorder="1" applyAlignment="1" applyProtection="1">
      <alignment horizontal="left" vertical="center"/>
    </xf>
    <xf numFmtId="0" fontId="24" fillId="0" borderId="40" xfId="0" applyFont="1" applyBorder="1" applyAlignment="1" applyProtection="1">
      <alignment horizontal="left" vertical="center"/>
    </xf>
    <xf numFmtId="0" fontId="24" fillId="0" borderId="41" xfId="0" applyFont="1" applyBorder="1" applyAlignment="1" applyProtection="1">
      <alignment horizontal="left" vertical="center"/>
    </xf>
    <xf numFmtId="0" fontId="24" fillId="0" borderId="39" xfId="0" applyFont="1" applyBorder="1" applyAlignment="1" applyProtection="1">
      <alignment horizontal="left" vertical="center"/>
    </xf>
    <xf numFmtId="0" fontId="28" fillId="0" borderId="43" xfId="0" applyFont="1" applyBorder="1" applyAlignment="1" applyProtection="1">
      <alignment horizontal="left" vertical="center"/>
    </xf>
    <xf numFmtId="0" fontId="24" fillId="0" borderId="43" xfId="0" applyFont="1" applyBorder="1" applyAlignment="1" applyProtection="1">
      <alignment horizontal="left" vertical="center"/>
    </xf>
    <xf numFmtId="0" fontId="24" fillId="0" borderId="42" xfId="0" applyFont="1" applyBorder="1" applyAlignment="1" applyProtection="1">
      <alignment horizontal="left" vertical="center"/>
    </xf>
    <xf numFmtId="0" fontId="11" fillId="0" borderId="49" xfId="0" applyFont="1" applyBorder="1" applyAlignment="1" applyProtection="1">
      <alignment horizontal="center" vertical="center"/>
    </xf>
    <xf numFmtId="0" fontId="24" fillId="0" borderId="50" xfId="0" applyFont="1" applyBorder="1" applyAlignment="1" applyProtection="1">
      <alignment horizontal="left" vertical="center"/>
    </xf>
    <xf numFmtId="0" fontId="1" fillId="0" borderId="51" xfId="0" applyFont="1" applyBorder="1" applyAlignment="1" applyProtection="1">
      <alignment horizontal="left" vertical="center"/>
    </xf>
    <xf numFmtId="0" fontId="11" fillId="0" borderId="52" xfId="0" applyFont="1" applyBorder="1" applyAlignment="1" applyProtection="1">
      <alignment horizontal="left" vertical="center"/>
    </xf>
    <xf numFmtId="39" fontId="25" fillId="0" borderId="53" xfId="0" applyNumberFormat="1" applyFont="1" applyBorder="1" applyAlignment="1" applyProtection="1">
      <alignment horizontal="right" vertical="center"/>
    </xf>
    <xf numFmtId="0" fontId="1" fillId="0" borderId="54" xfId="0" applyFont="1" applyBorder="1" applyAlignment="1" applyProtection="1">
      <alignment horizontal="left" vertical="center"/>
    </xf>
    <xf numFmtId="0" fontId="11" fillId="0" borderId="53" xfId="0" applyFont="1" applyBorder="1" applyAlignment="1" applyProtection="1">
      <alignment horizontal="left" vertical="center"/>
    </xf>
    <xf numFmtId="0" fontId="1" fillId="0" borderId="55" xfId="0" applyFont="1" applyBorder="1" applyAlignment="1" applyProtection="1">
      <alignment horizontal="left" vertical="center"/>
    </xf>
    <xf numFmtId="39" fontId="1" fillId="0" borderId="53" xfId="0" applyNumberFormat="1" applyFont="1" applyBorder="1" applyAlignment="1" applyProtection="1">
      <alignment horizontal="left" vertical="center"/>
    </xf>
    <xf numFmtId="0" fontId="14" fillId="0" borderId="53" xfId="0" applyFont="1" applyBorder="1" applyAlignment="1" applyProtection="1">
      <alignment horizontal="left" vertical="center"/>
    </xf>
    <xf numFmtId="0" fontId="1" fillId="0" borderId="56" xfId="0" applyFont="1" applyBorder="1" applyAlignment="1" applyProtection="1">
      <alignment horizontal="left" vertical="center"/>
    </xf>
    <xf numFmtId="2" fontId="29" fillId="0" borderId="56" xfId="0" applyNumberFormat="1" applyFont="1" applyBorder="1" applyAlignment="1" applyProtection="1">
      <alignment horizontal="right" vertical="center"/>
    </xf>
    <xf numFmtId="0" fontId="24" fillId="0" borderId="57" xfId="0" applyFont="1" applyBorder="1" applyAlignment="1" applyProtection="1">
      <alignment horizontal="left" vertical="center"/>
    </xf>
    <xf numFmtId="0" fontId="1" fillId="0" borderId="58" xfId="0" applyFont="1" applyBorder="1" applyAlignment="1" applyProtection="1">
      <alignment horizontal="left" vertical="center"/>
    </xf>
    <xf numFmtId="0" fontId="14" fillId="0" borderId="56" xfId="0" applyFont="1" applyBorder="1" applyAlignment="1" applyProtection="1">
      <alignment horizontal="left" vertical="center"/>
    </xf>
    <xf numFmtId="0" fontId="11" fillId="0" borderId="59" xfId="0" applyFont="1" applyBorder="1" applyAlignment="1" applyProtection="1">
      <alignment horizontal="center" vertical="center"/>
    </xf>
    <xf numFmtId="0" fontId="11" fillId="0" borderId="56" xfId="0" applyFont="1" applyBorder="1" applyAlignment="1" applyProtection="1">
      <alignment horizontal="left" vertical="center"/>
    </xf>
    <xf numFmtId="2" fontId="29" fillId="0" borderId="55" xfId="0" applyNumberFormat="1" applyFont="1" applyBorder="1" applyAlignment="1" applyProtection="1">
      <alignment horizontal="right" vertical="center"/>
    </xf>
    <xf numFmtId="0" fontId="18" fillId="0" borderId="53" xfId="0" applyFont="1" applyBorder="1" applyAlignment="1" applyProtection="1">
      <alignment horizontal="left" vertical="center"/>
    </xf>
    <xf numFmtId="0" fontId="11" fillId="0" borderId="60" xfId="0" applyFont="1" applyBorder="1" applyAlignment="1" applyProtection="1">
      <alignment horizontal="center" vertical="center"/>
    </xf>
    <xf numFmtId="0" fontId="11" fillId="0" borderId="47" xfId="0" applyFont="1" applyBorder="1" applyAlignment="1" applyProtection="1">
      <alignment horizontal="left" vertical="center"/>
    </xf>
    <xf numFmtId="39" fontId="25" fillId="0" borderId="47" xfId="0" applyNumberFormat="1" applyFont="1" applyBorder="1" applyAlignment="1" applyProtection="1">
      <alignment horizontal="right" vertical="center"/>
    </xf>
    <xf numFmtId="0" fontId="24" fillId="0" borderId="15" xfId="0" applyFont="1" applyBorder="1" applyAlignment="1" applyProtection="1">
      <alignment horizontal="left" vertical="top"/>
    </xf>
    <xf numFmtId="0" fontId="1" fillId="0" borderId="16" xfId="0" applyFont="1" applyBorder="1" applyAlignment="1" applyProtection="1">
      <alignment horizontal="left" vertical="center"/>
    </xf>
    <xf numFmtId="0" fontId="1" fillId="0" borderId="61" xfId="0" applyFont="1" applyBorder="1" applyAlignment="1" applyProtection="1">
      <alignment horizontal="left" vertical="center"/>
    </xf>
    <xf numFmtId="0" fontId="1" fillId="0" borderId="62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63" xfId="0" applyFont="1" applyBorder="1" applyAlignment="1" applyProtection="1">
      <alignment horizontal="left" vertical="center"/>
    </xf>
    <xf numFmtId="0" fontId="1" fillId="0" borderId="64" xfId="0" applyFont="1" applyBorder="1" applyAlignment="1" applyProtection="1">
      <alignment horizontal="left" vertical="center"/>
    </xf>
    <xf numFmtId="2" fontId="29" fillId="0" borderId="0" xfId="0" applyNumberFormat="1" applyFont="1" applyAlignment="1" applyProtection="1">
      <alignment horizontal="right" vertical="center"/>
    </xf>
    <xf numFmtId="0" fontId="1" fillId="0" borderId="19" xfId="0" applyFont="1" applyBorder="1" applyAlignment="1" applyProtection="1">
      <alignment horizontal="left" vertical="center"/>
    </xf>
    <xf numFmtId="0" fontId="11" fillId="0" borderId="65" xfId="0" applyFont="1" applyBorder="1" applyAlignment="1" applyProtection="1">
      <alignment horizontal="left"/>
    </xf>
    <xf numFmtId="0" fontId="11" fillId="0" borderId="57" xfId="0" applyFont="1" applyBorder="1" applyAlignment="1" applyProtection="1">
      <alignment horizontal="left"/>
    </xf>
    <xf numFmtId="2" fontId="29" fillId="0" borderId="42" xfId="0" applyNumberFormat="1" applyFont="1" applyBorder="1" applyAlignment="1" applyProtection="1">
      <alignment horizontal="right" vertical="center"/>
    </xf>
    <xf numFmtId="0" fontId="1" fillId="0" borderId="66" xfId="0" applyFont="1" applyBorder="1" applyAlignment="1" applyProtection="1">
      <alignment horizontal="left" vertical="center"/>
    </xf>
    <xf numFmtId="0" fontId="14" fillId="0" borderId="53" xfId="0" applyFont="1" applyBorder="1" applyAlignment="1" applyProtection="1">
      <alignment horizontal="left" vertical="center" wrapText="1"/>
    </xf>
    <xf numFmtId="2" fontId="14" fillId="0" borderId="56" xfId="0" applyNumberFormat="1" applyFont="1" applyBorder="1" applyAlignment="1" applyProtection="1">
      <alignment horizontal="right" vertical="center"/>
    </xf>
    <xf numFmtId="0" fontId="11" fillId="0" borderId="42" xfId="0" applyFont="1" applyBorder="1" applyAlignment="1" applyProtection="1">
      <alignment horizontal="center" vertical="center"/>
    </xf>
    <xf numFmtId="39" fontId="14" fillId="0" borderId="56" xfId="0" applyNumberFormat="1" applyFont="1" applyBorder="1" applyAlignment="1" applyProtection="1">
      <alignment horizontal="left" vertical="center"/>
    </xf>
    <xf numFmtId="0" fontId="11" fillId="0" borderId="55" xfId="0" applyFont="1" applyBorder="1" applyAlignment="1" applyProtection="1">
      <alignment horizontal="left" vertical="center"/>
    </xf>
    <xf numFmtId="39" fontId="25" fillId="0" borderId="57" xfId="0" applyNumberFormat="1" applyFont="1" applyBorder="1" applyAlignment="1" applyProtection="1">
      <alignment horizontal="right" vertical="center"/>
    </xf>
    <xf numFmtId="0" fontId="28" fillId="0" borderId="67" xfId="0" applyFont="1" applyBorder="1" applyAlignment="1" applyProtection="1">
      <alignment horizontal="left" vertical="top"/>
    </xf>
    <xf numFmtId="0" fontId="1" fillId="0" borderId="68" xfId="0" applyFont="1" applyBorder="1" applyAlignment="1" applyProtection="1">
      <alignment horizontal="left" vertical="center"/>
    </xf>
    <xf numFmtId="0" fontId="1" fillId="0" borderId="50" xfId="0" applyFont="1" applyBorder="1" applyAlignment="1" applyProtection="1">
      <alignment horizontal="left" vertical="center"/>
    </xf>
    <xf numFmtId="0" fontId="1" fillId="0" borderId="69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left"/>
    </xf>
    <xf numFmtId="39" fontId="30" fillId="0" borderId="0" xfId="0" applyNumberFormat="1" applyFont="1" applyAlignment="1" applyProtection="1">
      <alignment horizontal="left"/>
    </xf>
    <xf numFmtId="0" fontId="24" fillId="0" borderId="18" xfId="0" applyFont="1" applyBorder="1" applyAlignment="1" applyProtection="1">
      <alignment horizontal="left" vertical="top"/>
    </xf>
    <xf numFmtId="0" fontId="24" fillId="0" borderId="0" xfId="0" applyFont="1" applyAlignment="1" applyProtection="1">
      <alignment horizontal="left" vertical="center"/>
    </xf>
    <xf numFmtId="39" fontId="26" fillId="0" borderId="47" xfId="0" applyNumberFormat="1" applyFont="1" applyBorder="1" applyAlignment="1" applyProtection="1">
      <alignment horizontal="right" vertical="center"/>
    </xf>
    <xf numFmtId="0" fontId="24" fillId="0" borderId="67" xfId="0" applyFont="1" applyBorder="1" applyAlignment="1" applyProtection="1">
      <alignment horizontal="left" vertical="top"/>
    </xf>
    <xf numFmtId="0" fontId="11" fillId="0" borderId="20" xfId="0" applyFont="1" applyBorder="1" applyAlignment="1" applyProtection="1">
      <alignment horizontal="left"/>
    </xf>
    <xf numFmtId="0" fontId="1" fillId="0" borderId="70" xfId="0" applyFont="1" applyBorder="1" applyAlignment="1" applyProtection="1">
      <alignment horizontal="left" vertical="center"/>
    </xf>
    <xf numFmtId="0" fontId="11" fillId="0" borderId="71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left" vertical="center"/>
    </xf>
    <xf numFmtId="3" fontId="14" fillId="0" borderId="1" xfId="0" applyNumberFormat="1" applyFont="1" applyBorder="1" applyAlignment="1" applyProtection="1">
      <alignment horizontal="left" vertical="center"/>
    </xf>
    <xf numFmtId="14" fontId="16" fillId="0" borderId="0" xfId="0" applyNumberFormat="1" applyFont="1" applyAlignment="1" applyProtection="1">
      <alignment horizontal="left"/>
    </xf>
    <xf numFmtId="39" fontId="31" fillId="0" borderId="6" xfId="0" applyNumberFormat="1" applyFont="1" applyBorder="1" applyAlignment="1" applyProtection="1">
      <alignment horizontal="right"/>
    </xf>
    <xf numFmtId="0" fontId="32" fillId="4" borderId="6" xfId="0" applyFont="1" applyFill="1" applyBorder="1" applyAlignment="1" applyProtection="1">
      <alignment horizontal="center" vertical="center" wrapText="1"/>
    </xf>
    <xf numFmtId="0" fontId="0" fillId="0" borderId="72" xfId="0" applyBorder="1" applyAlignment="1" applyProtection="1"/>
    <xf numFmtId="0" fontId="32" fillId="0" borderId="72" xfId="0" applyFont="1" applyBorder="1" applyAlignment="1" applyProtection="1"/>
    <xf numFmtId="0" fontId="24" fillId="0" borderId="21" xfId="0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27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/>
    </xf>
    <xf numFmtId="0" fontId="14" fillId="0" borderId="28" xfId="0" applyFont="1" applyBorder="1" applyAlignment="1" applyProtection="1">
      <alignment horizontal="left" vertical="center" wrapText="1"/>
    </xf>
    <xf numFmtId="0" fontId="14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14" fontId="14" fillId="0" borderId="32" xfId="0" applyNumberFormat="1" applyFont="1" applyBorder="1" applyAlignment="1" applyProtection="1">
      <alignment horizontal="left" vertical="center"/>
    </xf>
    <xf numFmtId="14" fontId="11" fillId="0" borderId="33" xfId="0" applyNumberFormat="1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4" xfId="0" applyFont="1" applyBorder="1" applyAlignment="1" applyProtection="1">
      <alignment horizontal="left" vertical="center"/>
    </xf>
    <xf numFmtId="0" fontId="11" fillId="0" borderId="33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4" xfId="0" applyFont="1" applyBorder="1" applyAlignment="1" applyProtection="1">
      <alignment horizontal="left" vertical="center" wrapText="1"/>
    </xf>
    <xf numFmtId="0" fontId="23" fillId="0" borderId="25" xfId="0" applyFont="1" applyBorder="1" applyAlignment="1" applyProtection="1">
      <alignment horizontal="left" vertical="center" wrapText="1"/>
    </xf>
    <xf numFmtId="0" fontId="18" fillId="0" borderId="26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 wrapText="1"/>
    </xf>
    <xf numFmtId="0" fontId="18" fillId="0" borderId="27" xfId="0" applyFont="1" applyBorder="1" applyAlignment="1" applyProtection="1">
      <alignment horizontal="left" vertical="center" wrapText="1"/>
    </xf>
    <xf numFmtId="0" fontId="18" fillId="0" borderId="28" xfId="0" applyFont="1" applyBorder="1" applyAlignment="1" applyProtection="1">
      <alignment horizontal="left" vertical="center" wrapText="1"/>
    </xf>
    <xf numFmtId="0" fontId="18" fillId="0" borderId="29" xfId="0" applyFont="1" applyBorder="1" applyAlignment="1" applyProtection="1">
      <alignment horizontal="left" vertical="center" wrapText="1"/>
    </xf>
    <xf numFmtId="0" fontId="18" fillId="0" borderId="30" xfId="0" applyFont="1" applyBorder="1" applyAlignment="1" applyProtection="1">
      <alignment horizontal="left" vertical="center" wrapText="1"/>
    </xf>
    <xf numFmtId="0" fontId="14" fillId="0" borderId="30" xfId="0" applyFont="1" applyBorder="1" applyAlignment="1" applyProtection="1">
      <alignment horizontal="left" vertical="center" wrapText="1"/>
    </xf>
    <xf numFmtId="0" fontId="14" fillId="0" borderId="23" xfId="0" applyFont="1" applyBorder="1" applyAlignment="1" applyProtection="1">
      <alignment horizontal="left" vertical="center" wrapText="1"/>
    </xf>
    <xf numFmtId="0" fontId="14" fillId="0" borderId="24" xfId="0" applyFont="1" applyBorder="1" applyAlignment="1" applyProtection="1">
      <alignment horizontal="left" vertical="center" wrapText="1"/>
    </xf>
    <xf numFmtId="0" fontId="14" fillId="0" borderId="25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0" fontId="32" fillId="0" borderId="21" xfId="0" applyFont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37" fontId="4" fillId="5" borderId="0" xfId="0" applyNumberFormat="1" applyFont="1" applyFill="1" applyAlignment="1">
      <alignment horizontal="center"/>
      <protection locked="0"/>
    </xf>
    <xf numFmtId="0" fontId="4" fillId="5" borderId="0" xfId="0" applyFont="1" applyFill="1" applyAlignment="1">
      <alignment horizontal="center" wrapText="1"/>
      <protection locked="0"/>
    </xf>
    <xf numFmtId="0" fontId="4" fillId="5" borderId="0" xfId="0" applyFont="1" applyFill="1" applyAlignment="1">
      <alignment horizontal="left" wrapText="1"/>
      <protection locked="0"/>
    </xf>
    <xf numFmtId="164" fontId="4" fillId="5" borderId="0" xfId="0" applyNumberFormat="1" applyFont="1" applyFill="1" applyAlignment="1">
      <alignment horizontal="right"/>
      <protection locked="0"/>
    </xf>
    <xf numFmtId="39" fontId="4" fillId="5" borderId="0" xfId="0" applyNumberFormat="1" applyFont="1" applyFill="1" applyAlignment="1">
      <alignment horizontal="right"/>
      <protection locked="0"/>
    </xf>
    <xf numFmtId="37" fontId="3" fillId="5" borderId="2" xfId="0" applyNumberFormat="1" applyFont="1" applyFill="1" applyBorder="1" applyAlignment="1">
      <alignment horizontal="center"/>
      <protection locked="0"/>
    </xf>
    <xf numFmtId="0" fontId="3" fillId="5" borderId="3" xfId="0" applyFont="1" applyFill="1" applyBorder="1" applyAlignment="1">
      <alignment horizontal="center" wrapText="1"/>
      <protection locked="0"/>
    </xf>
    <xf numFmtId="0" fontId="3" fillId="5" borderId="3" xfId="0" applyFont="1" applyFill="1" applyBorder="1" applyAlignment="1">
      <alignment horizontal="left" wrapText="1"/>
      <protection locked="0"/>
    </xf>
    <xf numFmtId="164" fontId="3" fillId="5" borderId="3" xfId="0" applyNumberFormat="1" applyFont="1" applyFill="1" applyBorder="1" applyAlignment="1">
      <alignment horizontal="right"/>
      <protection locked="0"/>
    </xf>
    <xf numFmtId="39" fontId="3" fillId="5" borderId="3" xfId="0" applyNumberFormat="1" applyFont="1" applyFill="1" applyBorder="1" applyAlignment="1">
      <alignment horizontal="right"/>
      <protection locked="0"/>
    </xf>
    <xf numFmtId="164" fontId="3" fillId="5" borderId="4" xfId="0" applyNumberFormat="1" applyFont="1" applyFill="1" applyBorder="1" applyAlignment="1">
      <alignment horizontal="right"/>
      <protection locked="0"/>
    </xf>
    <xf numFmtId="37" fontId="3" fillId="5" borderId="5" xfId="0" applyNumberFormat="1" applyFont="1" applyFill="1" applyBorder="1" applyAlignment="1">
      <alignment horizontal="center"/>
      <protection locked="0"/>
    </xf>
    <xf numFmtId="0" fontId="3" fillId="5" borderId="6" xfId="0" applyFont="1" applyFill="1" applyBorder="1" applyAlignment="1">
      <alignment horizontal="center" wrapText="1"/>
      <protection locked="0"/>
    </xf>
    <xf numFmtId="0" fontId="3" fillId="5" borderId="6" xfId="0" applyFont="1" applyFill="1" applyBorder="1" applyAlignment="1">
      <alignment horizontal="left" wrapText="1"/>
      <protection locked="0"/>
    </xf>
    <xf numFmtId="164" fontId="3" fillId="5" borderId="6" xfId="0" applyNumberFormat="1" applyFont="1" applyFill="1" applyBorder="1" applyAlignment="1">
      <alignment horizontal="right"/>
      <protection locked="0"/>
    </xf>
    <xf numFmtId="39" fontId="3" fillId="5" borderId="6" xfId="0" applyNumberFormat="1" applyFont="1" applyFill="1" applyBorder="1" applyAlignment="1">
      <alignment horizontal="right"/>
      <protection locked="0"/>
    </xf>
    <xf numFmtId="164" fontId="3" fillId="5" borderId="7" xfId="0" applyNumberFormat="1" applyFont="1" applyFill="1" applyBorder="1" applyAlignment="1">
      <alignment horizontal="right"/>
      <protection locked="0"/>
    </xf>
    <xf numFmtId="37" fontId="3" fillId="5" borderId="8" xfId="0" applyNumberFormat="1" applyFont="1" applyFill="1" applyBorder="1" applyAlignment="1">
      <alignment horizontal="center"/>
      <protection locked="0"/>
    </xf>
    <xf numFmtId="0" fontId="3" fillId="5" borderId="9" xfId="0" applyFont="1" applyFill="1" applyBorder="1" applyAlignment="1">
      <alignment horizontal="center" wrapText="1"/>
      <protection locked="0"/>
    </xf>
    <xf numFmtId="0" fontId="3" fillId="5" borderId="9" xfId="0" applyFont="1" applyFill="1" applyBorder="1" applyAlignment="1">
      <alignment horizontal="left" wrapText="1"/>
      <protection locked="0"/>
    </xf>
    <xf numFmtId="164" fontId="3" fillId="5" borderId="9" xfId="0" applyNumberFormat="1" applyFont="1" applyFill="1" applyBorder="1" applyAlignment="1">
      <alignment horizontal="right"/>
      <protection locked="0"/>
    </xf>
    <xf numFmtId="39" fontId="3" fillId="5" borderId="9" xfId="0" applyNumberFormat="1" applyFont="1" applyFill="1" applyBorder="1" applyAlignment="1">
      <alignment horizontal="right"/>
      <protection locked="0"/>
    </xf>
    <xf numFmtId="164" fontId="3" fillId="5" borderId="10" xfId="0" applyNumberFormat="1" applyFont="1" applyFill="1" applyBorder="1" applyAlignment="1">
      <alignment horizontal="right"/>
      <protection locked="0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showGridLines="0" topLeftCell="A6" workbookViewId="0">
      <selection activeCell="H15" sqref="H15:I15"/>
    </sheetView>
  </sheetViews>
  <sheetFormatPr defaultRowHeight="10.199999999999999" x14ac:dyDescent="0.2"/>
  <cols>
    <col min="1" max="1" width="3.28515625" customWidth="1"/>
    <col min="2" max="2" width="2.28515625" customWidth="1"/>
    <col min="3" max="3" width="3.85546875" customWidth="1"/>
    <col min="4" max="4" width="8.28515625" customWidth="1"/>
    <col min="5" max="5" width="15.85546875" customWidth="1"/>
    <col min="6" max="6" width="1.140625" customWidth="1"/>
    <col min="7" max="7" width="3.28515625" customWidth="1"/>
    <col min="8" max="8" width="4.140625" customWidth="1"/>
    <col min="9" max="9" width="10.28515625" customWidth="1"/>
    <col min="10" max="10" width="15.85546875" customWidth="1"/>
    <col min="11" max="11" width="1" customWidth="1"/>
    <col min="12" max="12" width="3.28515625" customWidth="1"/>
    <col min="13" max="13" width="4.42578125" customWidth="1"/>
    <col min="14" max="14" width="5.7109375" customWidth="1"/>
    <col min="15" max="15" width="3.7109375" customWidth="1"/>
    <col min="16" max="16" width="13.28515625" customWidth="1"/>
    <col min="17" max="17" width="5" customWidth="1"/>
    <col min="18" max="18" width="15.85546875" customWidth="1"/>
    <col min="19" max="19" width="0.85546875" customWidth="1"/>
  </cols>
  <sheetData>
    <row r="1" spans="1:19" ht="20.100000000000001" customHeight="1" x14ac:dyDescent="0.2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/>
    </row>
    <row r="2" spans="1:19" ht="20.100000000000001" customHeight="1" x14ac:dyDescent="0.3">
      <c r="A2" s="78"/>
      <c r="B2" s="79"/>
      <c r="C2" s="79"/>
      <c r="D2" s="79"/>
      <c r="E2" s="79"/>
      <c r="F2" s="79"/>
      <c r="G2" s="80" t="s">
        <v>229</v>
      </c>
      <c r="H2" s="81"/>
      <c r="I2" s="79"/>
      <c r="J2" s="79"/>
      <c r="K2" s="79"/>
      <c r="L2" s="79"/>
      <c r="M2" s="79"/>
      <c r="N2" s="79"/>
      <c r="O2" s="79"/>
      <c r="P2" s="79"/>
      <c r="Q2" s="79"/>
      <c r="R2" s="79"/>
      <c r="S2" s="82"/>
    </row>
    <row r="3" spans="1:19" ht="20.100000000000001" customHeigh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/>
    </row>
    <row r="4" spans="1:19" ht="20.100000000000001" customHeight="1" thickBot="1" x14ac:dyDescent="0.2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  <c r="P4" s="87"/>
      <c r="Q4" s="87"/>
      <c r="R4" s="87"/>
      <c r="S4" s="89"/>
    </row>
    <row r="5" spans="1:19" ht="20.100000000000001" customHeight="1" x14ac:dyDescent="0.2">
      <c r="A5" s="90"/>
      <c r="B5" s="88" t="s">
        <v>230</v>
      </c>
      <c r="C5" s="88"/>
      <c r="D5" s="88"/>
      <c r="E5" s="217" t="s">
        <v>312</v>
      </c>
      <c r="F5" s="218"/>
      <c r="G5" s="218"/>
      <c r="H5" s="218"/>
      <c r="I5" s="218"/>
      <c r="J5" s="218"/>
      <c r="K5" s="218"/>
      <c r="L5" s="218"/>
      <c r="M5" s="219"/>
      <c r="N5" s="88"/>
      <c r="O5" s="88"/>
      <c r="P5" s="88" t="s">
        <v>231</v>
      </c>
      <c r="Q5" s="91"/>
      <c r="R5" s="92"/>
      <c r="S5" s="93"/>
    </row>
    <row r="6" spans="1:19" ht="20.100000000000001" customHeight="1" x14ac:dyDescent="0.2">
      <c r="A6" s="90"/>
      <c r="B6" s="88" t="s">
        <v>304</v>
      </c>
      <c r="C6" s="88"/>
      <c r="D6" s="88"/>
      <c r="E6" s="220"/>
      <c r="F6" s="221"/>
      <c r="G6" s="221"/>
      <c r="H6" s="221"/>
      <c r="I6" s="221"/>
      <c r="J6" s="221"/>
      <c r="K6" s="221"/>
      <c r="L6" s="221"/>
      <c r="M6" s="222"/>
      <c r="N6" s="88"/>
      <c r="O6" s="88"/>
      <c r="P6" s="88" t="s">
        <v>232</v>
      </c>
      <c r="Q6" s="94"/>
      <c r="R6" s="95"/>
      <c r="S6" s="93"/>
    </row>
    <row r="7" spans="1:19" ht="20.100000000000001" customHeight="1" thickBot="1" x14ac:dyDescent="0.25">
      <c r="A7" s="90"/>
      <c r="B7" s="88"/>
      <c r="C7" s="88"/>
      <c r="D7" s="88"/>
      <c r="E7" s="223"/>
      <c r="F7" s="224"/>
      <c r="G7" s="224"/>
      <c r="H7" s="224"/>
      <c r="I7" s="224"/>
      <c r="J7" s="224"/>
      <c r="K7" s="224"/>
      <c r="L7" s="224"/>
      <c r="M7" s="225"/>
      <c r="N7" s="88"/>
      <c r="O7" s="88"/>
      <c r="P7" s="88" t="s">
        <v>233</v>
      </c>
      <c r="Q7" s="208" t="s">
        <v>310</v>
      </c>
      <c r="R7" s="226"/>
      <c r="S7" s="93"/>
    </row>
    <row r="8" spans="1:19" ht="20.100000000000001" customHeight="1" thickBot="1" x14ac:dyDescent="0.25">
      <c r="A8" s="90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 t="s">
        <v>234</v>
      </c>
      <c r="Q8" s="88"/>
      <c r="R8" s="88" t="s">
        <v>235</v>
      </c>
      <c r="S8" s="93"/>
    </row>
    <row r="9" spans="1:19" ht="20.100000000000001" customHeight="1" thickBot="1" x14ac:dyDescent="0.25">
      <c r="A9" s="90"/>
      <c r="B9" s="88" t="s">
        <v>236</v>
      </c>
      <c r="C9" s="88"/>
      <c r="D9" s="88"/>
      <c r="E9" s="227" t="s">
        <v>307</v>
      </c>
      <c r="F9" s="228"/>
      <c r="G9" s="228"/>
      <c r="H9" s="228"/>
      <c r="I9" s="228"/>
      <c r="J9" s="228"/>
      <c r="K9" s="228"/>
      <c r="L9" s="228"/>
      <c r="M9" s="229"/>
      <c r="N9" s="88"/>
      <c r="O9" s="88"/>
      <c r="P9" s="197">
        <v>47055430</v>
      </c>
      <c r="Q9" s="88"/>
      <c r="R9" s="96" t="s">
        <v>311</v>
      </c>
      <c r="S9" s="93"/>
    </row>
    <row r="10" spans="1:19" ht="20.100000000000001" customHeight="1" thickBot="1" x14ac:dyDescent="0.25">
      <c r="A10" s="97"/>
      <c r="B10" s="88" t="s">
        <v>237</v>
      </c>
      <c r="C10" s="88"/>
      <c r="D10" s="88"/>
      <c r="E10" s="204" t="s">
        <v>308</v>
      </c>
      <c r="F10" s="205"/>
      <c r="G10" s="205"/>
      <c r="H10" s="205"/>
      <c r="I10" s="205"/>
      <c r="J10" s="205"/>
      <c r="K10" s="205"/>
      <c r="L10" s="205"/>
      <c r="M10" s="206"/>
      <c r="N10" s="88"/>
      <c r="O10" s="88"/>
      <c r="P10" s="96"/>
      <c r="Q10" s="88"/>
      <c r="R10" s="96"/>
      <c r="S10" s="93"/>
    </row>
    <row r="11" spans="1:19" ht="20.100000000000001" customHeight="1" thickBot="1" x14ac:dyDescent="0.25">
      <c r="A11" s="90"/>
      <c r="B11" s="88" t="s">
        <v>238</v>
      </c>
      <c r="C11" s="88"/>
      <c r="D11" s="88"/>
      <c r="E11" s="204"/>
      <c r="F11" s="205"/>
      <c r="G11" s="205"/>
      <c r="H11" s="205"/>
      <c r="I11" s="205"/>
      <c r="J11" s="205"/>
      <c r="K11" s="205"/>
      <c r="L11" s="205"/>
      <c r="M11" s="206"/>
      <c r="N11" s="88"/>
      <c r="O11" s="88"/>
      <c r="P11" s="96"/>
      <c r="Q11" s="88"/>
      <c r="R11" s="96"/>
      <c r="S11" s="93"/>
    </row>
    <row r="12" spans="1:19" ht="20.100000000000001" customHeight="1" thickBot="1" x14ac:dyDescent="0.25">
      <c r="A12" s="98"/>
      <c r="B12" s="207" t="s">
        <v>239</v>
      </c>
      <c r="C12" s="207"/>
      <c r="D12" s="207"/>
      <c r="E12" s="208" t="s">
        <v>309</v>
      </c>
      <c r="F12" s="209"/>
      <c r="G12" s="209"/>
      <c r="H12" s="209"/>
      <c r="I12" s="209"/>
      <c r="J12" s="209"/>
      <c r="K12" s="209"/>
      <c r="L12" s="209"/>
      <c r="M12" s="210"/>
      <c r="N12" s="62"/>
      <c r="O12" s="62"/>
      <c r="P12" s="99"/>
      <c r="Q12" s="62"/>
      <c r="R12" s="99"/>
      <c r="S12" s="100"/>
    </row>
    <row r="13" spans="1:19" ht="20.100000000000001" customHeight="1" thickBot="1" x14ac:dyDescent="0.25">
      <c r="A13" s="98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100"/>
    </row>
    <row r="14" spans="1:19" ht="20.100000000000001" customHeight="1" thickBot="1" x14ac:dyDescent="0.25">
      <c r="A14" s="90"/>
      <c r="B14" s="88"/>
      <c r="C14" s="88"/>
      <c r="D14" s="88"/>
      <c r="E14" s="88" t="s">
        <v>240</v>
      </c>
      <c r="F14" s="88"/>
      <c r="G14" s="62"/>
      <c r="H14" s="88" t="s">
        <v>241</v>
      </c>
      <c r="I14" s="88"/>
      <c r="J14" s="88"/>
      <c r="K14" s="88" t="s">
        <v>242</v>
      </c>
      <c r="L14" s="88"/>
      <c r="M14" s="88"/>
      <c r="N14" s="88"/>
      <c r="O14" s="88"/>
      <c r="P14" s="88" t="s">
        <v>243</v>
      </c>
      <c r="Q14" s="88"/>
      <c r="R14" s="101"/>
      <c r="S14" s="93"/>
    </row>
    <row r="15" spans="1:19" ht="20.100000000000001" customHeight="1" thickBot="1" x14ac:dyDescent="0.25">
      <c r="A15" s="90"/>
      <c r="B15" s="88"/>
      <c r="C15" s="88"/>
      <c r="D15" s="88"/>
      <c r="E15" s="102"/>
      <c r="F15" s="88"/>
      <c r="G15" s="62"/>
      <c r="H15" s="211"/>
      <c r="I15" s="212"/>
      <c r="J15" s="88"/>
      <c r="K15" s="213"/>
      <c r="L15" s="214"/>
      <c r="M15" s="215"/>
      <c r="N15" s="88"/>
      <c r="O15" s="88"/>
      <c r="P15" s="88" t="s">
        <v>244</v>
      </c>
      <c r="Q15" s="88"/>
      <c r="R15" s="103"/>
      <c r="S15" s="93"/>
    </row>
    <row r="16" spans="1:19" ht="20.100000000000001" customHeight="1" x14ac:dyDescent="0.2">
      <c r="A16" s="104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6"/>
    </row>
    <row r="17" spans="1:19" ht="20.100000000000001" customHeight="1" x14ac:dyDescent="0.2">
      <c r="A17" s="107"/>
      <c r="B17" s="108"/>
      <c r="C17" s="108"/>
      <c r="D17" s="108"/>
      <c r="E17" s="109" t="s">
        <v>245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10"/>
      <c r="P17" s="108"/>
      <c r="Q17" s="108"/>
      <c r="R17" s="108"/>
      <c r="S17" s="111"/>
    </row>
    <row r="18" spans="1:19" ht="20.100000000000001" customHeight="1" x14ac:dyDescent="0.2">
      <c r="A18" s="112" t="s">
        <v>246</v>
      </c>
      <c r="B18" s="113"/>
      <c r="C18" s="113"/>
      <c r="D18" s="114"/>
      <c r="E18" s="115" t="s">
        <v>247</v>
      </c>
      <c r="F18" s="114"/>
      <c r="G18" s="115" t="s">
        <v>248</v>
      </c>
      <c r="H18" s="113"/>
      <c r="I18" s="116"/>
      <c r="J18" s="117" t="s">
        <v>247</v>
      </c>
      <c r="K18" s="114"/>
      <c r="L18" s="115" t="s">
        <v>249</v>
      </c>
      <c r="M18" s="113"/>
      <c r="N18" s="113"/>
      <c r="O18" s="118"/>
      <c r="P18" s="114"/>
      <c r="Q18" s="115" t="s">
        <v>250</v>
      </c>
      <c r="R18" s="113"/>
      <c r="S18" s="119"/>
    </row>
    <row r="19" spans="1:19" ht="20.100000000000001" customHeight="1" x14ac:dyDescent="0.2">
      <c r="A19" s="120"/>
      <c r="B19" s="121"/>
      <c r="C19" s="121"/>
      <c r="D19" s="122"/>
      <c r="E19" s="123"/>
      <c r="F19" s="124"/>
      <c r="G19" s="125"/>
      <c r="H19" s="121"/>
      <c r="I19" s="122"/>
      <c r="J19" s="126"/>
      <c r="K19" s="124"/>
      <c r="L19" s="125"/>
      <c r="M19" s="121"/>
      <c r="N19" s="121"/>
      <c r="O19" s="110"/>
      <c r="P19" s="122"/>
      <c r="Q19" s="125"/>
      <c r="R19" s="127"/>
      <c r="S19" s="128"/>
    </row>
    <row r="20" spans="1:19" ht="20.100000000000001" customHeight="1" x14ac:dyDescent="0.2">
      <c r="A20" s="129"/>
      <c r="B20" s="109"/>
      <c r="C20" s="109"/>
      <c r="D20" s="109"/>
      <c r="E20" s="109" t="s">
        <v>251</v>
      </c>
      <c r="F20" s="109"/>
      <c r="G20" s="109"/>
      <c r="H20" s="109"/>
      <c r="I20" s="130" t="s">
        <v>252</v>
      </c>
      <c r="J20" s="109"/>
      <c r="K20" s="109"/>
      <c r="L20" s="109"/>
      <c r="M20" s="109"/>
      <c r="N20" s="109"/>
      <c r="O20" s="131"/>
      <c r="P20" s="109"/>
      <c r="Q20" s="109"/>
      <c r="R20" s="109"/>
      <c r="S20" s="132"/>
    </row>
    <row r="21" spans="1:19" ht="20.100000000000001" customHeight="1" x14ac:dyDescent="0.2">
      <c r="A21" s="133" t="s">
        <v>253</v>
      </c>
      <c r="B21" s="134"/>
      <c r="C21" s="135" t="s">
        <v>254</v>
      </c>
      <c r="D21" s="136"/>
      <c r="E21" s="136"/>
      <c r="F21" s="137"/>
      <c r="G21" s="133" t="s">
        <v>255</v>
      </c>
      <c r="H21" s="134"/>
      <c r="I21" s="135" t="s">
        <v>256</v>
      </c>
      <c r="J21" s="136"/>
      <c r="K21" s="138"/>
      <c r="L21" s="133" t="s">
        <v>257</v>
      </c>
      <c r="M21" s="134"/>
      <c r="N21" s="135" t="s">
        <v>258</v>
      </c>
      <c r="O21" s="139"/>
      <c r="P21" s="136"/>
      <c r="Q21" s="136"/>
      <c r="R21" s="136"/>
      <c r="S21" s="138"/>
    </row>
    <row r="22" spans="1:19" ht="20.100000000000001" customHeight="1" x14ac:dyDescent="0.2">
      <c r="A22" s="140" t="s">
        <v>15</v>
      </c>
      <c r="B22" s="141" t="s">
        <v>26</v>
      </c>
      <c r="C22" s="142"/>
      <c r="D22" s="143" t="s">
        <v>259</v>
      </c>
      <c r="E22" s="144">
        <f>Rekapitulácia!C12</f>
        <v>47587.5</v>
      </c>
      <c r="F22" s="145"/>
      <c r="G22" s="140" t="s">
        <v>22</v>
      </c>
      <c r="H22" s="146" t="s">
        <v>260</v>
      </c>
      <c r="I22" s="147"/>
      <c r="J22" s="148"/>
      <c r="K22" s="145"/>
      <c r="L22" s="140" t="s">
        <v>261</v>
      </c>
      <c r="M22" s="149" t="s">
        <v>262</v>
      </c>
      <c r="N22" s="150"/>
      <c r="O22" s="118"/>
      <c r="P22" s="151"/>
      <c r="Q22" s="147"/>
      <c r="R22" s="144">
        <v>0</v>
      </c>
      <c r="S22" s="145"/>
    </row>
    <row r="23" spans="1:19" ht="20.100000000000001" customHeight="1" x14ac:dyDescent="0.2">
      <c r="A23" s="140" t="s">
        <v>16</v>
      </c>
      <c r="B23" s="152"/>
      <c r="C23" s="153"/>
      <c r="D23" s="143" t="s">
        <v>12</v>
      </c>
      <c r="E23" s="144">
        <f>Rekapitulácia!D12</f>
        <v>255412.82090000002</v>
      </c>
      <c r="F23" s="145"/>
      <c r="G23" s="140" t="s">
        <v>23</v>
      </c>
      <c r="H23" s="146" t="s">
        <v>263</v>
      </c>
      <c r="I23" s="147"/>
      <c r="J23" s="148"/>
      <c r="K23" s="145"/>
      <c r="L23" s="140" t="s">
        <v>264</v>
      </c>
      <c r="M23" s="149" t="s">
        <v>265</v>
      </c>
      <c r="N23" s="150"/>
      <c r="O23" s="118"/>
      <c r="P23" s="150"/>
      <c r="Q23" s="147"/>
      <c r="R23" s="144">
        <v>0</v>
      </c>
      <c r="S23" s="145"/>
    </row>
    <row r="24" spans="1:19" ht="20.100000000000001" customHeight="1" x14ac:dyDescent="0.2">
      <c r="A24" s="140" t="s">
        <v>17</v>
      </c>
      <c r="B24" s="141" t="s">
        <v>96</v>
      </c>
      <c r="C24" s="142"/>
      <c r="D24" s="143" t="s">
        <v>259</v>
      </c>
      <c r="E24" s="144">
        <f>Rekapitulácia!E12</f>
        <v>135612.342</v>
      </c>
      <c r="F24" s="145"/>
      <c r="G24" s="140" t="s">
        <v>24</v>
      </c>
      <c r="H24" s="146" t="s">
        <v>266</v>
      </c>
      <c r="I24" s="147"/>
      <c r="J24" s="148"/>
      <c r="K24" s="145"/>
      <c r="L24" s="140" t="s">
        <v>267</v>
      </c>
      <c r="M24" s="149" t="s">
        <v>268</v>
      </c>
      <c r="N24" s="150"/>
      <c r="O24" s="118"/>
      <c r="P24" s="150"/>
      <c r="Q24" s="147"/>
      <c r="R24" s="144">
        <v>0</v>
      </c>
      <c r="S24" s="145"/>
    </row>
    <row r="25" spans="1:19" ht="20.100000000000001" customHeight="1" x14ac:dyDescent="0.2">
      <c r="A25" s="140" t="s">
        <v>18</v>
      </c>
      <c r="B25" s="152"/>
      <c r="C25" s="153"/>
      <c r="D25" s="143" t="s">
        <v>12</v>
      </c>
      <c r="E25" s="144">
        <f>Rekapitulácia!F12</f>
        <v>125897.179175</v>
      </c>
      <c r="F25" s="145"/>
      <c r="G25" s="140" t="s">
        <v>25</v>
      </c>
      <c r="H25" s="146"/>
      <c r="I25" s="147"/>
      <c r="J25" s="148"/>
      <c r="K25" s="145"/>
      <c r="L25" s="140" t="s">
        <v>269</v>
      </c>
      <c r="M25" s="154" t="s">
        <v>270</v>
      </c>
      <c r="N25" s="150"/>
      <c r="O25" s="118"/>
      <c r="P25" s="150"/>
      <c r="Q25" s="147"/>
      <c r="R25" s="144">
        <v>0</v>
      </c>
      <c r="S25" s="145"/>
    </row>
    <row r="26" spans="1:19" ht="20.100000000000001" customHeight="1" x14ac:dyDescent="0.2">
      <c r="A26" s="140" t="s">
        <v>19</v>
      </c>
      <c r="B26" s="141" t="s">
        <v>271</v>
      </c>
      <c r="C26" s="142"/>
      <c r="D26" s="143" t="s">
        <v>259</v>
      </c>
      <c r="E26" s="144">
        <f>Rekapitulácia!G12</f>
        <v>134153.68</v>
      </c>
      <c r="F26" s="145"/>
      <c r="G26" s="155"/>
      <c r="H26" s="156"/>
      <c r="I26" s="147"/>
      <c r="J26" s="148"/>
      <c r="K26" s="145"/>
      <c r="L26" s="140" t="s">
        <v>272</v>
      </c>
      <c r="M26" s="149" t="s">
        <v>273</v>
      </c>
      <c r="N26" s="150"/>
      <c r="O26" s="118"/>
      <c r="P26" s="150"/>
      <c r="Q26" s="157"/>
      <c r="R26" s="144">
        <v>0</v>
      </c>
      <c r="S26" s="145"/>
    </row>
    <row r="27" spans="1:19" ht="20.100000000000001" customHeight="1" x14ac:dyDescent="0.2">
      <c r="A27" s="140" t="s">
        <v>20</v>
      </c>
      <c r="B27" s="152"/>
      <c r="C27" s="153"/>
      <c r="D27" s="143" t="s">
        <v>12</v>
      </c>
      <c r="E27" s="144">
        <f>Rekapitulácia!H12</f>
        <v>70883.313999999998</v>
      </c>
      <c r="F27" s="145"/>
      <c r="G27" s="155"/>
      <c r="H27" s="156"/>
      <c r="I27" s="147"/>
      <c r="J27" s="148"/>
      <c r="K27" s="145"/>
      <c r="L27" s="140" t="s">
        <v>274</v>
      </c>
      <c r="M27" s="149" t="s">
        <v>275</v>
      </c>
      <c r="N27" s="150"/>
      <c r="O27" s="118"/>
      <c r="P27" s="150"/>
      <c r="Q27" s="147"/>
      <c r="R27" s="144">
        <v>0</v>
      </c>
      <c r="S27" s="145"/>
    </row>
    <row r="28" spans="1:19" ht="20.100000000000001" customHeight="1" x14ac:dyDescent="0.2">
      <c r="A28" s="140" t="s">
        <v>21</v>
      </c>
      <c r="B28" s="216" t="s">
        <v>276</v>
      </c>
      <c r="C28" s="216"/>
      <c r="D28" s="216"/>
      <c r="E28" s="144">
        <f>SUM(E22:E27)</f>
        <v>769546.836075</v>
      </c>
      <c r="F28" s="145"/>
      <c r="G28" s="140" t="s">
        <v>277</v>
      </c>
      <c r="H28" s="158" t="s">
        <v>278</v>
      </c>
      <c r="I28" s="147"/>
      <c r="J28" s="148"/>
      <c r="K28" s="145"/>
      <c r="L28" s="140" t="s">
        <v>279</v>
      </c>
      <c r="M28" s="158" t="s">
        <v>280</v>
      </c>
      <c r="N28" s="150"/>
      <c r="O28" s="118"/>
      <c r="P28" s="150"/>
      <c r="Q28" s="147"/>
      <c r="R28" s="144">
        <v>0</v>
      </c>
      <c r="S28" s="145"/>
    </row>
    <row r="29" spans="1:19" ht="20.100000000000001" customHeight="1" x14ac:dyDescent="0.2">
      <c r="A29" s="159" t="s">
        <v>281</v>
      </c>
      <c r="B29" s="160" t="s">
        <v>162</v>
      </c>
      <c r="C29" s="121"/>
      <c r="D29" s="124"/>
      <c r="E29" s="161"/>
      <c r="F29" s="128"/>
      <c r="G29" s="159" t="s">
        <v>282</v>
      </c>
      <c r="H29" s="160" t="s">
        <v>283</v>
      </c>
      <c r="I29" s="124"/>
      <c r="J29" s="161">
        <v>0</v>
      </c>
      <c r="K29" s="128"/>
      <c r="L29" s="159" t="s">
        <v>284</v>
      </c>
      <c r="M29" s="160" t="s">
        <v>285</v>
      </c>
      <c r="N29" s="121"/>
      <c r="O29" s="110"/>
      <c r="P29" s="121"/>
      <c r="Q29" s="124"/>
      <c r="R29" s="161">
        <v>0</v>
      </c>
      <c r="S29" s="128"/>
    </row>
    <row r="30" spans="1:19" ht="20.100000000000001" customHeight="1" x14ac:dyDescent="0.2">
      <c r="A30" s="162" t="s">
        <v>237</v>
      </c>
      <c r="B30" s="163"/>
      <c r="C30" s="163"/>
      <c r="D30" s="163"/>
      <c r="E30" s="163"/>
      <c r="F30" s="164"/>
      <c r="G30" s="165"/>
      <c r="H30" s="163"/>
      <c r="I30" s="163"/>
      <c r="J30" s="163"/>
      <c r="K30" s="166"/>
      <c r="L30" s="133" t="s">
        <v>286</v>
      </c>
      <c r="M30" s="114"/>
      <c r="N30" s="135" t="s">
        <v>287</v>
      </c>
      <c r="O30" s="139"/>
      <c r="P30" s="113"/>
      <c r="Q30" s="113"/>
      <c r="R30" s="113"/>
      <c r="S30" s="119"/>
    </row>
    <row r="31" spans="1:19" ht="20.100000000000001" customHeight="1" x14ac:dyDescent="0.2">
      <c r="A31" s="167"/>
      <c r="B31" s="168"/>
      <c r="C31" s="168"/>
      <c r="D31" s="168"/>
      <c r="E31" s="168"/>
      <c r="F31" s="169"/>
      <c r="G31" s="170"/>
      <c r="H31" s="168"/>
      <c r="I31" s="171"/>
      <c r="J31" s="168"/>
      <c r="K31" s="172"/>
      <c r="L31" s="140" t="s">
        <v>288</v>
      </c>
      <c r="M31" s="146" t="s">
        <v>289</v>
      </c>
      <c r="N31" s="150"/>
      <c r="O31" s="118"/>
      <c r="P31" s="150"/>
      <c r="Q31" s="147"/>
      <c r="R31" s="144">
        <f>SUM(E28,J28,R28:R29)</f>
        <v>769546.836075</v>
      </c>
      <c r="S31" s="145"/>
    </row>
    <row r="32" spans="1:19" ht="20.100000000000001" customHeight="1" x14ac:dyDescent="0.2">
      <c r="A32" s="173" t="s">
        <v>290</v>
      </c>
      <c r="B32" s="118"/>
      <c r="C32" s="118"/>
      <c r="D32" s="118"/>
      <c r="E32" s="118"/>
      <c r="F32" s="153"/>
      <c r="G32" s="174" t="s">
        <v>291</v>
      </c>
      <c r="H32" s="175"/>
      <c r="I32" s="118"/>
      <c r="J32" s="118"/>
      <c r="K32" s="176"/>
      <c r="L32" s="140" t="s">
        <v>292</v>
      </c>
      <c r="M32" s="177" t="s">
        <v>225</v>
      </c>
      <c r="N32" s="178">
        <v>20</v>
      </c>
      <c r="O32" s="179" t="s">
        <v>293</v>
      </c>
      <c r="P32" s="180">
        <f>R31</f>
        <v>769546.836075</v>
      </c>
      <c r="Q32" s="181"/>
      <c r="R32" s="182">
        <f>P32*20%</f>
        <v>153909.36721500001</v>
      </c>
      <c r="S32" s="176"/>
    </row>
    <row r="33" spans="1:19" ht="20.100000000000001" customHeight="1" x14ac:dyDescent="0.2">
      <c r="A33" s="183"/>
      <c r="B33" s="184"/>
      <c r="C33" s="184"/>
      <c r="D33" s="184"/>
      <c r="E33" s="184"/>
      <c r="F33" s="142"/>
      <c r="G33" s="185"/>
      <c r="H33" s="184"/>
      <c r="I33" s="184"/>
      <c r="J33" s="184"/>
      <c r="K33" s="186"/>
      <c r="L33" s="187"/>
      <c r="M33" s="187"/>
      <c r="N33" s="187"/>
      <c r="O33" s="187"/>
      <c r="P33" s="187"/>
      <c r="Q33" s="187"/>
      <c r="R33" s="188"/>
      <c r="S33" s="187"/>
    </row>
    <row r="34" spans="1:19" ht="20.100000000000001" customHeight="1" x14ac:dyDescent="0.2">
      <c r="A34" s="189" t="s">
        <v>236</v>
      </c>
      <c r="B34" s="190"/>
      <c r="C34" s="190"/>
      <c r="D34" s="190"/>
      <c r="E34" s="168"/>
      <c r="F34" s="169"/>
      <c r="G34" s="170"/>
      <c r="H34" s="168"/>
      <c r="I34" s="168"/>
      <c r="J34" s="168"/>
      <c r="K34" s="172"/>
      <c r="L34" s="159" t="s">
        <v>294</v>
      </c>
      <c r="M34" s="203" t="s">
        <v>295</v>
      </c>
      <c r="N34" s="203"/>
      <c r="O34" s="203"/>
      <c r="P34" s="203"/>
      <c r="Q34" s="203"/>
      <c r="R34" s="191">
        <f>SUM(R31:R32)</f>
        <v>923456.20328999998</v>
      </c>
      <c r="S34" s="128"/>
    </row>
    <row r="35" spans="1:19" ht="20.100000000000001" customHeight="1" x14ac:dyDescent="0.2">
      <c r="A35" s="173" t="s">
        <v>290</v>
      </c>
      <c r="B35" s="118"/>
      <c r="C35" s="118"/>
      <c r="D35" s="118"/>
      <c r="E35" s="118"/>
      <c r="F35" s="153"/>
      <c r="G35" s="174" t="s">
        <v>291</v>
      </c>
      <c r="H35" s="118"/>
      <c r="I35" s="118"/>
      <c r="J35" s="118"/>
      <c r="K35" s="176"/>
      <c r="L35" s="133" t="s">
        <v>296</v>
      </c>
      <c r="M35" s="114"/>
      <c r="N35" s="135" t="s">
        <v>297</v>
      </c>
      <c r="O35" s="139"/>
      <c r="P35" s="113"/>
      <c r="Q35" s="114"/>
      <c r="R35" s="115"/>
      <c r="S35" s="119"/>
    </row>
    <row r="36" spans="1:19" ht="20.100000000000001" customHeight="1" x14ac:dyDescent="0.2">
      <c r="A36" s="192" t="s">
        <v>238</v>
      </c>
      <c r="B36" s="184"/>
      <c r="C36" s="184"/>
      <c r="D36" s="184"/>
      <c r="E36" s="184"/>
      <c r="F36" s="142"/>
      <c r="G36" s="185"/>
      <c r="H36" s="184"/>
      <c r="I36" s="184"/>
      <c r="J36" s="184"/>
      <c r="K36" s="186"/>
      <c r="L36" s="140" t="s">
        <v>298</v>
      </c>
      <c r="M36" s="146" t="s">
        <v>299</v>
      </c>
      <c r="N36" s="150"/>
      <c r="O36" s="118"/>
      <c r="P36" s="150"/>
      <c r="Q36" s="147"/>
      <c r="R36" s="144">
        <v>0</v>
      </c>
      <c r="S36" s="145"/>
    </row>
    <row r="37" spans="1:19" ht="20.100000000000001" customHeight="1" x14ac:dyDescent="0.2">
      <c r="A37" s="167"/>
      <c r="B37" s="168"/>
      <c r="C37" s="168"/>
      <c r="D37" s="168"/>
      <c r="E37" s="168"/>
      <c r="F37" s="169"/>
      <c r="G37" s="170"/>
      <c r="H37" s="168"/>
      <c r="I37" s="168"/>
      <c r="J37" s="168"/>
      <c r="K37" s="172"/>
      <c r="L37" s="140" t="s">
        <v>300</v>
      </c>
      <c r="M37" s="146" t="s">
        <v>301</v>
      </c>
      <c r="N37" s="150"/>
      <c r="O37" s="118"/>
      <c r="P37" s="150"/>
      <c r="Q37" s="147"/>
      <c r="R37" s="144">
        <v>0</v>
      </c>
      <c r="S37" s="145"/>
    </row>
    <row r="38" spans="1:19" ht="20.100000000000001" customHeight="1" x14ac:dyDescent="0.2">
      <c r="A38" s="193" t="s">
        <v>290</v>
      </c>
      <c r="B38" s="110"/>
      <c r="C38" s="110"/>
      <c r="D38" s="110"/>
      <c r="E38" s="110"/>
      <c r="F38" s="194"/>
      <c r="G38" s="195" t="s">
        <v>291</v>
      </c>
      <c r="H38" s="110"/>
      <c r="I38" s="110"/>
      <c r="J38" s="110"/>
      <c r="K38" s="196"/>
      <c r="L38" s="159" t="s">
        <v>302</v>
      </c>
      <c r="M38" s="160" t="s">
        <v>303</v>
      </c>
      <c r="N38" s="121"/>
      <c r="O38" s="110"/>
      <c r="P38" s="121"/>
      <c r="Q38" s="124"/>
      <c r="R38" s="161">
        <v>0</v>
      </c>
      <c r="S38" s="128"/>
    </row>
  </sheetData>
  <mergeCells count="13">
    <mergeCell ref="E10:M10"/>
    <mergeCell ref="E5:M5"/>
    <mergeCell ref="E6:M6"/>
    <mergeCell ref="E7:M7"/>
    <mergeCell ref="Q7:R7"/>
    <mergeCell ref="E9:M9"/>
    <mergeCell ref="M34:Q34"/>
    <mergeCell ref="E11:M11"/>
    <mergeCell ref="B12:D12"/>
    <mergeCell ref="E12:M12"/>
    <mergeCell ref="H15:I15"/>
    <mergeCell ref="K15:M15"/>
    <mergeCell ref="B28:D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"/>
  <sheetViews>
    <sheetView workbookViewId="0">
      <selection activeCell="B14" sqref="B14"/>
    </sheetView>
  </sheetViews>
  <sheetFormatPr defaultRowHeight="10.199999999999999" x14ac:dyDescent="0.2"/>
  <cols>
    <col min="1" max="1" width="14.28515625" customWidth="1"/>
    <col min="2" max="2" width="50.85546875" customWidth="1"/>
    <col min="3" max="8" width="15.85546875" customWidth="1"/>
    <col min="9" max="9" width="16.85546875" customWidth="1"/>
    <col min="10" max="12" width="13.28515625" customWidth="1"/>
  </cols>
  <sheetData>
    <row r="1" spans="1:12" ht="17.399999999999999" x14ac:dyDescent="0.2">
      <c r="A1" s="230" t="s">
        <v>216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9.9" customHeight="1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2" x14ac:dyDescent="0.25">
      <c r="A3" s="60" t="s">
        <v>217</v>
      </c>
      <c r="B3" s="217" t="s">
        <v>312</v>
      </c>
      <c r="C3" s="218"/>
      <c r="D3" s="218"/>
      <c r="E3" s="218"/>
      <c r="F3" s="218"/>
      <c r="G3" s="218"/>
      <c r="H3" s="218"/>
      <c r="I3" s="218"/>
      <c r="J3" s="219"/>
      <c r="K3" s="58"/>
      <c r="L3" s="58"/>
    </row>
    <row r="4" spans="1:12" x14ac:dyDescent="0.2">
      <c r="A4" s="62"/>
      <c r="B4" s="63"/>
      <c r="C4" s="62"/>
      <c r="D4" s="62"/>
      <c r="E4" s="63"/>
      <c r="F4" s="62"/>
      <c r="G4" s="62"/>
      <c r="H4" s="62"/>
      <c r="I4" s="62"/>
      <c r="J4" s="62"/>
      <c r="K4" s="62"/>
      <c r="L4" s="62"/>
    </row>
    <row r="5" spans="1:12" ht="11.4" x14ac:dyDescent="0.2">
      <c r="A5" s="64" t="s">
        <v>218</v>
      </c>
      <c r="B5" s="65" t="s">
        <v>307</v>
      </c>
      <c r="C5" s="64"/>
      <c r="D5" s="64"/>
      <c r="E5" s="65"/>
      <c r="F5" s="64"/>
      <c r="G5" s="64"/>
      <c r="H5" s="64"/>
      <c r="I5" s="64"/>
      <c r="J5" s="64"/>
      <c r="K5" s="64"/>
      <c r="L5" s="64"/>
    </row>
    <row r="6" spans="1:12" ht="11.4" x14ac:dyDescent="0.2">
      <c r="A6" s="64" t="s">
        <v>219</v>
      </c>
      <c r="B6" s="65"/>
      <c r="C6" s="64"/>
      <c r="D6" s="64"/>
      <c r="E6" s="65"/>
      <c r="F6" s="64"/>
      <c r="G6" s="64"/>
      <c r="H6" s="64"/>
      <c r="I6" s="65" t="s">
        <v>220</v>
      </c>
      <c r="J6" s="65" t="s">
        <v>313</v>
      </c>
      <c r="K6" s="64"/>
      <c r="L6" s="64"/>
    </row>
    <row r="7" spans="1:12" ht="11.4" x14ac:dyDescent="0.2">
      <c r="A7" s="65" t="s">
        <v>221</v>
      </c>
      <c r="B7" s="65" t="s">
        <v>310</v>
      </c>
      <c r="C7" s="66"/>
      <c r="D7" s="66"/>
      <c r="E7" s="66"/>
      <c r="F7" s="66"/>
      <c r="G7" s="66"/>
      <c r="H7" s="66"/>
      <c r="I7" s="65" t="s">
        <v>222</v>
      </c>
      <c r="J7" s="198">
        <v>43312</v>
      </c>
      <c r="K7" s="66"/>
      <c r="L7" s="66"/>
    </row>
    <row r="8" spans="1:12" x14ac:dyDescent="0.2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x14ac:dyDescent="0.2">
      <c r="A9" s="58"/>
      <c r="B9" s="59"/>
      <c r="C9" s="231" t="s">
        <v>26</v>
      </c>
      <c r="D9" s="231"/>
      <c r="E9" s="232" t="s">
        <v>96</v>
      </c>
      <c r="F9" s="232"/>
      <c r="G9" s="232" t="s">
        <v>157</v>
      </c>
      <c r="H9" s="232"/>
      <c r="I9" s="59"/>
      <c r="J9" s="59"/>
      <c r="K9" s="59"/>
      <c r="L9" s="59"/>
    </row>
    <row r="10" spans="1:12" x14ac:dyDescent="0.2">
      <c r="A10" s="67" t="s">
        <v>223</v>
      </c>
      <c r="B10" s="67" t="s">
        <v>224</v>
      </c>
      <c r="C10" s="200" t="s">
        <v>259</v>
      </c>
      <c r="D10" s="200" t="s">
        <v>12</v>
      </c>
      <c r="E10" s="200" t="s">
        <v>259</v>
      </c>
      <c r="F10" s="200" t="s">
        <v>12</v>
      </c>
      <c r="G10" s="200" t="s">
        <v>259</v>
      </c>
      <c r="H10" s="200" t="s">
        <v>12</v>
      </c>
      <c r="I10" s="67" t="s">
        <v>226</v>
      </c>
      <c r="J10" s="67" t="s">
        <v>162</v>
      </c>
      <c r="K10" s="67" t="s">
        <v>227</v>
      </c>
      <c r="L10" s="67" t="s">
        <v>228</v>
      </c>
    </row>
    <row r="11" spans="1:12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ht="21" customHeight="1" thickBot="1" x14ac:dyDescent="0.3">
      <c r="A12" s="68"/>
      <c r="B12" s="69" t="s">
        <v>312</v>
      </c>
      <c r="C12" s="199">
        <f t="shared" ref="C12:H12" si="0">SUM(C13:C14)</f>
        <v>47587.5</v>
      </c>
      <c r="D12" s="199">
        <f t="shared" si="0"/>
        <v>255412.82090000002</v>
      </c>
      <c r="E12" s="199">
        <f t="shared" si="0"/>
        <v>135612.342</v>
      </c>
      <c r="F12" s="199">
        <f t="shared" si="0"/>
        <v>125897.179175</v>
      </c>
      <c r="G12" s="199">
        <f t="shared" si="0"/>
        <v>134153.68</v>
      </c>
      <c r="H12" s="199">
        <f t="shared" si="0"/>
        <v>70883.313999999998</v>
      </c>
      <c r="I12" s="199">
        <f>SUM(C12:H12)</f>
        <v>769546.836075</v>
      </c>
      <c r="J12" s="199">
        <f>SUM(J13:J14)</f>
        <v>0</v>
      </c>
      <c r="K12" s="199">
        <f>SUM(K13:K14)</f>
        <v>0</v>
      </c>
      <c r="L12" s="199">
        <f>SUM(L13:L14)</f>
        <v>0</v>
      </c>
    </row>
    <row r="13" spans="1:12" x14ac:dyDescent="0.2">
      <c r="A13" s="70" t="s">
        <v>305</v>
      </c>
      <c r="B13" s="70" t="s">
        <v>557</v>
      </c>
      <c r="C13" s="71">
        <f>'SO 01 Maštal na výkrm'!H10</f>
        <v>47587.5</v>
      </c>
      <c r="D13" s="71">
        <f>'SO 01 Maštal na výkrm'!I10</f>
        <v>255412.82090000002</v>
      </c>
      <c r="E13" s="71">
        <f>'SO 01 Maštal na výkrm'!H47</f>
        <v>135612.342</v>
      </c>
      <c r="F13" s="72">
        <f>'SO 01 Maštal na výkrm'!I47</f>
        <v>125897.179175</v>
      </c>
      <c r="G13" s="72">
        <f>'SO 01 Maštal na výkrm'!H92</f>
        <v>18112.25</v>
      </c>
      <c r="H13" s="72">
        <f>'SO 01 Maštal na výkrm'!I92</f>
        <v>44439.714</v>
      </c>
      <c r="I13" s="71">
        <f t="shared" ref="I13:I14" si="1">SUM(C13:H13)</f>
        <v>627061.80607500009</v>
      </c>
      <c r="J13" s="71">
        <v>0</v>
      </c>
      <c r="K13" s="71">
        <v>0</v>
      </c>
      <c r="L13" s="73">
        <v>0</v>
      </c>
    </row>
    <row r="14" spans="1:12" x14ac:dyDescent="0.2">
      <c r="A14" s="70" t="s">
        <v>306</v>
      </c>
      <c r="B14" s="70" t="s">
        <v>550</v>
      </c>
      <c r="C14" s="71">
        <v>0</v>
      </c>
      <c r="D14" s="71">
        <v>0</v>
      </c>
      <c r="E14" s="71">
        <v>0</v>
      </c>
      <c r="F14" s="72">
        <v>0</v>
      </c>
      <c r="G14" s="72">
        <v>116041.43</v>
      </c>
      <c r="H14" s="72">
        <v>26443.599999999999</v>
      </c>
      <c r="I14" s="71">
        <f t="shared" si="1"/>
        <v>142485.03</v>
      </c>
      <c r="J14" s="71">
        <v>0</v>
      </c>
      <c r="K14" s="71">
        <v>0</v>
      </c>
      <c r="L14" s="73">
        <v>0</v>
      </c>
    </row>
    <row r="15" spans="1:12" ht="12" x14ac:dyDescent="0.25">
      <c r="A15" s="61"/>
      <c r="B15" s="61" t="s">
        <v>170</v>
      </c>
      <c r="C15" s="74">
        <f t="shared" ref="C15:L15" si="2">SUM(C13:C14)</f>
        <v>47587.5</v>
      </c>
      <c r="D15" s="74">
        <f t="shared" si="2"/>
        <v>255412.82090000002</v>
      </c>
      <c r="E15" s="74">
        <f t="shared" si="2"/>
        <v>135612.342</v>
      </c>
      <c r="F15" s="74">
        <f t="shared" si="2"/>
        <v>125897.179175</v>
      </c>
      <c r="G15" s="74">
        <f t="shared" si="2"/>
        <v>134153.68</v>
      </c>
      <c r="H15" s="74">
        <f t="shared" si="2"/>
        <v>70883.313999999998</v>
      </c>
      <c r="I15" s="74">
        <f t="shared" si="2"/>
        <v>769546.83607500012</v>
      </c>
      <c r="J15" s="74">
        <f t="shared" si="2"/>
        <v>0</v>
      </c>
      <c r="K15" s="74">
        <f t="shared" si="2"/>
        <v>0</v>
      </c>
      <c r="L15" s="74">
        <f t="shared" si="2"/>
        <v>0</v>
      </c>
    </row>
  </sheetData>
  <mergeCells count="5">
    <mergeCell ref="A1:L1"/>
    <mergeCell ref="C9:D9"/>
    <mergeCell ref="E9:F9"/>
    <mergeCell ref="G9:H9"/>
    <mergeCell ref="B3:J3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6"/>
  <sheetViews>
    <sheetView showGridLines="0" defaultGridColor="0" colorId="8" workbookViewId="0">
      <selection activeCell="G120" sqref="G120"/>
    </sheetView>
  </sheetViews>
  <sheetFormatPr defaultColWidth="10.28515625" defaultRowHeight="12" customHeight="1" x14ac:dyDescent="0.2"/>
  <cols>
    <col min="1" max="1" width="16.42578125" style="201" customWidth="1"/>
    <col min="2" max="2" width="8.28515625" style="201" customWidth="1"/>
    <col min="3" max="3" width="12.7109375" style="201" customWidth="1"/>
    <col min="4" max="4" width="223.7109375" style="201" customWidth="1"/>
    <col min="5" max="16384" width="10.28515625" style="201"/>
  </cols>
  <sheetData>
    <row r="1" spans="1:7" ht="10.199999999999999" x14ac:dyDescent="0.2">
      <c r="A1" s="201" t="s">
        <v>314</v>
      </c>
      <c r="B1" s="201" t="s">
        <v>315</v>
      </c>
      <c r="C1" s="201" t="s">
        <v>316</v>
      </c>
      <c r="D1" s="201" t="s">
        <v>317</v>
      </c>
      <c r="E1" s="201" t="s">
        <v>318</v>
      </c>
      <c r="F1" s="201" t="s">
        <v>319</v>
      </c>
      <c r="G1" s="201" t="s">
        <v>320</v>
      </c>
    </row>
    <row r="2" spans="1:7" ht="10.199999999999999" x14ac:dyDescent="0.2">
      <c r="A2" s="201" t="s">
        <v>321</v>
      </c>
      <c r="B2" s="201">
        <v>1</v>
      </c>
      <c r="C2" s="201" t="s">
        <v>322</v>
      </c>
      <c r="D2" s="201" t="s">
        <v>323</v>
      </c>
      <c r="E2" s="201">
        <v>24</v>
      </c>
      <c r="F2" s="201" t="s">
        <v>324</v>
      </c>
      <c r="G2" s="201">
        <v>640.79999999999995</v>
      </c>
    </row>
    <row r="3" spans="1:7" ht="10.199999999999999" x14ac:dyDescent="0.2">
      <c r="A3" s="201" t="s">
        <v>321</v>
      </c>
      <c r="B3" s="201">
        <v>2</v>
      </c>
      <c r="C3" s="201" t="s">
        <v>325</v>
      </c>
      <c r="D3" s="201" t="s">
        <v>326</v>
      </c>
      <c r="E3" s="201">
        <v>22</v>
      </c>
      <c r="F3" s="201" t="s">
        <v>324</v>
      </c>
      <c r="G3" s="201">
        <v>1254</v>
      </c>
    </row>
    <row r="4" spans="1:7" ht="10.199999999999999" x14ac:dyDescent="0.2">
      <c r="A4" s="201" t="s">
        <v>321</v>
      </c>
      <c r="B4" s="201">
        <v>3</v>
      </c>
      <c r="C4" s="201" t="s">
        <v>327</v>
      </c>
      <c r="D4" s="201" t="s">
        <v>328</v>
      </c>
      <c r="E4" s="201">
        <v>24</v>
      </c>
      <c r="F4" s="201" t="s">
        <v>157</v>
      </c>
      <c r="G4" s="201">
        <v>451.8</v>
      </c>
    </row>
    <row r="5" spans="1:7" ht="10.199999999999999" x14ac:dyDescent="0.2">
      <c r="A5" s="201" t="s">
        <v>321</v>
      </c>
      <c r="B5" s="201">
        <v>4</v>
      </c>
      <c r="C5" s="201" t="s">
        <v>329</v>
      </c>
      <c r="D5" s="201" t="s">
        <v>330</v>
      </c>
      <c r="E5" s="201">
        <v>48</v>
      </c>
      <c r="F5" s="201" t="s">
        <v>157</v>
      </c>
      <c r="G5" s="201">
        <v>257.39999999999998</v>
      </c>
    </row>
    <row r="6" spans="1:7" ht="10.199999999999999" x14ac:dyDescent="0.2">
      <c r="A6" s="201" t="s">
        <v>321</v>
      </c>
      <c r="B6" s="201">
        <v>5</v>
      </c>
      <c r="C6" s="201" t="s">
        <v>331</v>
      </c>
      <c r="D6" s="201" t="s">
        <v>332</v>
      </c>
      <c r="E6" s="201">
        <v>2</v>
      </c>
      <c r="F6" s="201" t="s">
        <v>324</v>
      </c>
      <c r="G6" s="201">
        <v>105.45</v>
      </c>
    </row>
    <row r="7" spans="1:7" ht="10.199999999999999" x14ac:dyDescent="0.2">
      <c r="A7" s="201" t="s">
        <v>321</v>
      </c>
      <c r="B7" s="201">
        <v>6</v>
      </c>
      <c r="C7" s="201" t="s">
        <v>333</v>
      </c>
      <c r="D7" s="201" t="s">
        <v>334</v>
      </c>
      <c r="E7" s="201">
        <v>2</v>
      </c>
      <c r="F7" s="201" t="s">
        <v>324</v>
      </c>
      <c r="G7" s="201">
        <v>237</v>
      </c>
    </row>
    <row r="8" spans="1:7" ht="10.199999999999999" x14ac:dyDescent="0.2">
      <c r="A8" s="201" t="s">
        <v>321</v>
      </c>
      <c r="B8" s="201">
        <v>7</v>
      </c>
      <c r="C8" s="201" t="s">
        <v>335</v>
      </c>
      <c r="D8" s="201" t="s">
        <v>336</v>
      </c>
      <c r="E8" s="201">
        <v>44</v>
      </c>
      <c r="F8" s="201" t="s">
        <v>324</v>
      </c>
      <c r="G8" s="201">
        <v>3300</v>
      </c>
    </row>
    <row r="9" spans="1:7" ht="10.199999999999999" x14ac:dyDescent="0.2">
      <c r="A9" s="201" t="s">
        <v>321</v>
      </c>
      <c r="B9" s="201">
        <v>8</v>
      </c>
      <c r="C9" s="201" t="s">
        <v>337</v>
      </c>
      <c r="D9" s="201" t="s">
        <v>338</v>
      </c>
      <c r="E9" s="201">
        <v>48</v>
      </c>
      <c r="F9" s="201" t="s">
        <v>324</v>
      </c>
      <c r="G9" s="201">
        <v>34416</v>
      </c>
    </row>
    <row r="10" spans="1:7" ht="10.199999999999999" x14ac:dyDescent="0.2">
      <c r="A10" s="201" t="s">
        <v>321</v>
      </c>
      <c r="B10" s="201">
        <v>9</v>
      </c>
      <c r="C10" s="201" t="s">
        <v>339</v>
      </c>
      <c r="D10" s="201" t="s">
        <v>340</v>
      </c>
      <c r="E10" s="201">
        <v>22</v>
      </c>
      <c r="F10" s="201" t="s">
        <v>324</v>
      </c>
      <c r="G10" s="201">
        <v>379.5</v>
      </c>
    </row>
    <row r="11" spans="1:7" ht="10.199999999999999" x14ac:dyDescent="0.2">
      <c r="A11" s="201" t="s">
        <v>321</v>
      </c>
      <c r="B11" s="201">
        <v>10</v>
      </c>
      <c r="C11" s="201" t="s">
        <v>341</v>
      </c>
      <c r="D11" s="201" t="s">
        <v>342</v>
      </c>
      <c r="E11" s="201">
        <v>22</v>
      </c>
      <c r="F11" s="201" t="s">
        <v>324</v>
      </c>
      <c r="G11" s="201">
        <v>371.25</v>
      </c>
    </row>
    <row r="12" spans="1:7" ht="10.199999999999999" x14ac:dyDescent="0.2">
      <c r="A12" s="201" t="s">
        <v>321</v>
      </c>
      <c r="B12" s="201">
        <v>11</v>
      </c>
      <c r="C12" s="201" t="s">
        <v>343</v>
      </c>
      <c r="D12" s="201" t="s">
        <v>344</v>
      </c>
      <c r="E12" s="201">
        <v>2</v>
      </c>
      <c r="F12" s="201" t="s">
        <v>324</v>
      </c>
      <c r="G12" s="201">
        <v>34.049999999999997</v>
      </c>
    </row>
    <row r="13" spans="1:7" ht="10.199999999999999" x14ac:dyDescent="0.2">
      <c r="A13" s="201" t="s">
        <v>321</v>
      </c>
      <c r="B13" s="201">
        <v>12</v>
      </c>
      <c r="C13" s="201" t="s">
        <v>345</v>
      </c>
      <c r="D13" s="201" t="s">
        <v>346</v>
      </c>
      <c r="E13" s="201">
        <v>22</v>
      </c>
      <c r="F13" s="201" t="s">
        <v>324</v>
      </c>
      <c r="G13" s="201">
        <v>382.8</v>
      </c>
    </row>
    <row r="14" spans="1:7" ht="10.199999999999999" x14ac:dyDescent="0.2">
      <c r="A14" s="201" t="s">
        <v>321</v>
      </c>
      <c r="B14" s="201">
        <v>13</v>
      </c>
      <c r="C14" s="201" t="s">
        <v>347</v>
      </c>
      <c r="D14" s="201" t="s">
        <v>348</v>
      </c>
      <c r="E14" s="201">
        <v>2</v>
      </c>
      <c r="F14" s="201" t="s">
        <v>324</v>
      </c>
      <c r="G14" s="201">
        <v>65.849999999999994</v>
      </c>
    </row>
    <row r="15" spans="1:7" ht="10.199999999999999" x14ac:dyDescent="0.2">
      <c r="A15" s="201" t="s">
        <v>321</v>
      </c>
      <c r="B15" s="201">
        <v>14</v>
      </c>
      <c r="C15" s="201" t="s">
        <v>349</v>
      </c>
      <c r="D15" s="201" t="s">
        <v>350</v>
      </c>
      <c r="E15" s="201">
        <v>2</v>
      </c>
      <c r="F15" s="201" t="s">
        <v>324</v>
      </c>
      <c r="G15" s="201">
        <v>19.95</v>
      </c>
    </row>
    <row r="16" spans="1:7" ht="10.199999999999999" x14ac:dyDescent="0.2">
      <c r="A16" s="201" t="s">
        <v>321</v>
      </c>
      <c r="B16" s="201">
        <v>15</v>
      </c>
      <c r="C16" s="201" t="s">
        <v>351</v>
      </c>
      <c r="D16" s="201" t="s">
        <v>352</v>
      </c>
      <c r="E16" s="201">
        <v>22</v>
      </c>
      <c r="F16" s="201" t="s">
        <v>324</v>
      </c>
      <c r="G16" s="201">
        <v>130.84</v>
      </c>
    </row>
    <row r="17" spans="1:7" ht="10.199999999999999" x14ac:dyDescent="0.2">
      <c r="A17" s="201" t="s">
        <v>321</v>
      </c>
      <c r="B17" s="201">
        <v>16</v>
      </c>
      <c r="C17" s="201" t="s">
        <v>353</v>
      </c>
      <c r="D17" s="201" t="s">
        <v>354</v>
      </c>
      <c r="E17" s="201">
        <v>22</v>
      </c>
      <c r="F17" s="201" t="s">
        <v>324</v>
      </c>
      <c r="G17" s="201">
        <v>40.090000000000003</v>
      </c>
    </row>
    <row r="18" spans="1:7" ht="10.199999999999999" x14ac:dyDescent="0.2">
      <c r="A18" s="201" t="s">
        <v>321</v>
      </c>
      <c r="B18" s="201">
        <v>17</v>
      </c>
      <c r="C18" s="201" t="s">
        <v>355</v>
      </c>
      <c r="D18" s="201" t="s">
        <v>356</v>
      </c>
      <c r="E18" s="201">
        <v>12</v>
      </c>
      <c r="F18" s="201" t="s">
        <v>324</v>
      </c>
      <c r="G18" s="201">
        <v>22.59</v>
      </c>
    </row>
    <row r="19" spans="1:7" ht="10.199999999999999" x14ac:dyDescent="0.2">
      <c r="A19" s="201" t="s">
        <v>321</v>
      </c>
      <c r="B19" s="201">
        <v>18</v>
      </c>
      <c r="C19" s="201" t="s">
        <v>357</v>
      </c>
      <c r="D19" s="201" t="s">
        <v>358</v>
      </c>
      <c r="E19" s="201">
        <v>48</v>
      </c>
      <c r="F19" s="201" t="s">
        <v>157</v>
      </c>
      <c r="G19" s="201">
        <v>314.64</v>
      </c>
    </row>
    <row r="20" spans="1:7" ht="10.199999999999999" x14ac:dyDescent="0.2">
      <c r="A20" s="201" t="s">
        <v>321</v>
      </c>
      <c r="B20" s="201">
        <v>19</v>
      </c>
      <c r="C20" s="201" t="s">
        <v>359</v>
      </c>
      <c r="D20" s="201" t="s">
        <v>360</v>
      </c>
      <c r="E20" s="201">
        <v>44</v>
      </c>
      <c r="F20" s="201" t="s">
        <v>324</v>
      </c>
      <c r="G20" s="201">
        <v>9.9700000000000006</v>
      </c>
    </row>
    <row r="21" spans="1:7" ht="10.199999999999999" x14ac:dyDescent="0.2">
      <c r="A21" s="201" t="s">
        <v>321</v>
      </c>
      <c r="B21" s="201">
        <v>20</v>
      </c>
      <c r="C21" s="201" t="s">
        <v>361</v>
      </c>
      <c r="D21" s="201" t="s">
        <v>362</v>
      </c>
      <c r="E21" s="201">
        <v>48</v>
      </c>
      <c r="F21" s="201" t="s">
        <v>324</v>
      </c>
      <c r="G21" s="201">
        <v>896.4</v>
      </c>
    </row>
    <row r="22" spans="1:7" ht="10.199999999999999" x14ac:dyDescent="0.2">
      <c r="A22" s="201" t="s">
        <v>321</v>
      </c>
      <c r="B22" s="201">
        <v>21</v>
      </c>
      <c r="C22" s="201" t="s">
        <v>363</v>
      </c>
      <c r="D22" s="201" t="s">
        <v>364</v>
      </c>
      <c r="E22" s="201">
        <v>48</v>
      </c>
      <c r="F22" s="201" t="s">
        <v>324</v>
      </c>
      <c r="G22" s="201">
        <v>2563.1999999999998</v>
      </c>
    </row>
    <row r="23" spans="1:7" ht="10.199999999999999" x14ac:dyDescent="0.2">
      <c r="A23" s="201" t="s">
        <v>321</v>
      </c>
      <c r="B23" s="201">
        <v>22</v>
      </c>
      <c r="C23" s="201" t="s">
        <v>365</v>
      </c>
      <c r="D23" s="201" t="s">
        <v>366</v>
      </c>
      <c r="E23" s="201">
        <v>180</v>
      </c>
      <c r="F23" s="201" t="s">
        <v>157</v>
      </c>
      <c r="G23" s="201">
        <v>268.64999999999998</v>
      </c>
    </row>
    <row r="24" spans="1:7" ht="10.199999999999999" x14ac:dyDescent="0.2">
      <c r="A24" s="201" t="s">
        <v>321</v>
      </c>
      <c r="B24" s="201">
        <v>23</v>
      </c>
      <c r="C24" s="201" t="s">
        <v>367</v>
      </c>
      <c r="D24" s="201" t="s">
        <v>368</v>
      </c>
      <c r="E24" s="201">
        <v>22</v>
      </c>
      <c r="F24" s="201" t="s">
        <v>324</v>
      </c>
      <c r="G24" s="201">
        <v>155.43</v>
      </c>
    </row>
    <row r="25" spans="1:7" ht="10.199999999999999" x14ac:dyDescent="0.2">
      <c r="A25" s="201" t="s">
        <v>321</v>
      </c>
      <c r="B25" s="201">
        <v>24</v>
      </c>
      <c r="C25" s="201" t="s">
        <v>369</v>
      </c>
      <c r="D25" s="201" t="s">
        <v>370</v>
      </c>
      <c r="E25" s="201">
        <v>384</v>
      </c>
      <c r="F25" s="201" t="s">
        <v>324</v>
      </c>
      <c r="G25" s="201">
        <v>1895.04</v>
      </c>
    </row>
    <row r="26" spans="1:7" ht="10.199999999999999" x14ac:dyDescent="0.2">
      <c r="A26" s="201" t="s">
        <v>321</v>
      </c>
      <c r="B26" s="201">
        <v>25</v>
      </c>
      <c r="C26" s="201" t="s">
        <v>371</v>
      </c>
      <c r="D26" s="201" t="s">
        <v>372</v>
      </c>
      <c r="E26" s="201">
        <v>2</v>
      </c>
      <c r="F26" s="201" t="s">
        <v>324</v>
      </c>
      <c r="G26" s="201">
        <v>640</v>
      </c>
    </row>
    <row r="27" spans="1:7" ht="10.199999999999999" x14ac:dyDescent="0.2">
      <c r="A27" s="201" t="s">
        <v>373</v>
      </c>
      <c r="B27" s="201">
        <v>26</v>
      </c>
      <c r="C27" s="201" t="s">
        <v>374</v>
      </c>
      <c r="D27" s="201" t="s">
        <v>375</v>
      </c>
      <c r="E27" s="201">
        <v>88</v>
      </c>
      <c r="F27" s="201" t="s">
        <v>324</v>
      </c>
      <c r="G27" s="201">
        <v>249.48</v>
      </c>
    </row>
    <row r="28" spans="1:7" ht="10.199999999999999" x14ac:dyDescent="0.2">
      <c r="A28" s="201" t="s">
        <v>373</v>
      </c>
      <c r="B28" s="201">
        <v>27</v>
      </c>
      <c r="C28" s="201" t="s">
        <v>376</v>
      </c>
      <c r="D28" s="201" t="s">
        <v>377</v>
      </c>
      <c r="E28" s="201">
        <v>22</v>
      </c>
      <c r="F28" s="201" t="s">
        <v>324</v>
      </c>
      <c r="G28" s="201">
        <v>443.85</v>
      </c>
    </row>
    <row r="29" spans="1:7" ht="10.199999999999999" x14ac:dyDescent="0.2">
      <c r="A29" s="201" t="s">
        <v>373</v>
      </c>
      <c r="B29" s="201">
        <v>28</v>
      </c>
      <c r="C29" s="201" t="s">
        <v>378</v>
      </c>
      <c r="D29" s="201" t="s">
        <v>379</v>
      </c>
      <c r="E29" s="201">
        <v>22</v>
      </c>
      <c r="F29" s="201" t="s">
        <v>324</v>
      </c>
      <c r="G29" s="201">
        <v>443.85</v>
      </c>
    </row>
    <row r="30" spans="1:7" ht="10.199999999999999" x14ac:dyDescent="0.2">
      <c r="A30" s="201" t="s">
        <v>373</v>
      </c>
      <c r="B30" s="201">
        <v>29</v>
      </c>
      <c r="C30" s="201" t="s">
        <v>380</v>
      </c>
      <c r="D30" s="201" t="s">
        <v>381</v>
      </c>
      <c r="E30" s="201">
        <v>44</v>
      </c>
      <c r="F30" s="201" t="s">
        <v>324</v>
      </c>
      <c r="G30" s="201">
        <v>268.29000000000002</v>
      </c>
    </row>
    <row r="31" spans="1:7" ht="10.199999999999999" x14ac:dyDescent="0.2">
      <c r="A31" s="201" t="s">
        <v>373</v>
      </c>
      <c r="B31" s="201">
        <v>30</v>
      </c>
      <c r="C31" s="201" t="s">
        <v>371</v>
      </c>
      <c r="D31" s="201" t="s">
        <v>372</v>
      </c>
      <c r="E31" s="201">
        <v>1</v>
      </c>
      <c r="F31" s="201" t="s">
        <v>324</v>
      </c>
      <c r="G31" s="201">
        <v>320</v>
      </c>
    </row>
    <row r="32" spans="1:7" ht="10.199999999999999" x14ac:dyDescent="0.2">
      <c r="A32" s="201" t="s">
        <v>382</v>
      </c>
      <c r="B32" s="201">
        <v>31</v>
      </c>
      <c r="C32" s="201" t="s">
        <v>383</v>
      </c>
      <c r="D32" s="201" t="s">
        <v>384</v>
      </c>
      <c r="E32" s="201">
        <v>22</v>
      </c>
      <c r="F32" s="201" t="s">
        <v>324</v>
      </c>
      <c r="G32" s="201">
        <v>87.28</v>
      </c>
    </row>
    <row r="33" spans="1:7" ht="10.199999999999999" x14ac:dyDescent="0.2">
      <c r="A33" s="201" t="s">
        <v>382</v>
      </c>
      <c r="B33" s="201">
        <v>32</v>
      </c>
      <c r="C33" s="201" t="s">
        <v>385</v>
      </c>
      <c r="D33" s="201" t="s">
        <v>386</v>
      </c>
      <c r="E33" s="201">
        <v>22</v>
      </c>
      <c r="F33" s="201" t="s">
        <v>324</v>
      </c>
      <c r="G33" s="201">
        <v>189.75</v>
      </c>
    </row>
    <row r="34" spans="1:7" ht="10.199999999999999" x14ac:dyDescent="0.2">
      <c r="A34" s="201" t="s">
        <v>382</v>
      </c>
      <c r="B34" s="201">
        <v>33</v>
      </c>
      <c r="C34" s="201" t="s">
        <v>387</v>
      </c>
      <c r="D34" s="201" t="s">
        <v>388</v>
      </c>
      <c r="E34" s="201">
        <v>260</v>
      </c>
      <c r="F34" s="201" t="s">
        <v>157</v>
      </c>
      <c r="G34" s="201">
        <v>391.95</v>
      </c>
    </row>
    <row r="35" spans="1:7" ht="10.199999999999999" x14ac:dyDescent="0.2">
      <c r="A35" s="201" t="s">
        <v>382</v>
      </c>
      <c r="B35" s="201">
        <v>34</v>
      </c>
      <c r="C35" s="201" t="s">
        <v>389</v>
      </c>
      <c r="D35" s="201" t="s">
        <v>390</v>
      </c>
      <c r="E35" s="201">
        <v>30</v>
      </c>
      <c r="F35" s="201" t="s">
        <v>324</v>
      </c>
      <c r="G35" s="201">
        <v>15.93</v>
      </c>
    </row>
    <row r="36" spans="1:7" ht="10.199999999999999" x14ac:dyDescent="0.2">
      <c r="A36" s="201" t="s">
        <v>382</v>
      </c>
      <c r="B36" s="201">
        <v>35</v>
      </c>
      <c r="C36" s="201" t="s">
        <v>391</v>
      </c>
      <c r="D36" s="201" t="s">
        <v>392</v>
      </c>
      <c r="E36" s="201">
        <v>2</v>
      </c>
      <c r="F36" s="201" t="s">
        <v>324</v>
      </c>
      <c r="G36" s="201">
        <v>1.92</v>
      </c>
    </row>
    <row r="37" spans="1:7" ht="10.199999999999999" x14ac:dyDescent="0.2">
      <c r="A37" s="201" t="s">
        <v>382</v>
      </c>
      <c r="B37" s="201">
        <v>36</v>
      </c>
      <c r="C37" s="201" t="s">
        <v>393</v>
      </c>
      <c r="D37" s="201" t="s">
        <v>394</v>
      </c>
      <c r="E37" s="201">
        <v>16</v>
      </c>
      <c r="F37" s="201" t="s">
        <v>324</v>
      </c>
      <c r="G37" s="201">
        <v>13.92</v>
      </c>
    </row>
    <row r="38" spans="1:7" ht="10.199999999999999" x14ac:dyDescent="0.2">
      <c r="A38" s="201" t="s">
        <v>382</v>
      </c>
      <c r="B38" s="201">
        <v>37</v>
      </c>
      <c r="C38" s="201" t="s">
        <v>395</v>
      </c>
      <c r="D38" s="201" t="s">
        <v>396</v>
      </c>
      <c r="E38" s="201">
        <v>44</v>
      </c>
      <c r="F38" s="201" t="s">
        <v>324</v>
      </c>
      <c r="G38" s="201">
        <v>155.43</v>
      </c>
    </row>
    <row r="39" spans="1:7" ht="10.199999999999999" x14ac:dyDescent="0.2">
      <c r="A39" s="201" t="s">
        <v>382</v>
      </c>
      <c r="B39" s="201">
        <v>38</v>
      </c>
      <c r="C39" s="201" t="s">
        <v>397</v>
      </c>
      <c r="D39" s="201" t="s">
        <v>398</v>
      </c>
      <c r="E39" s="201">
        <v>6</v>
      </c>
      <c r="F39" s="201" t="s">
        <v>324</v>
      </c>
      <c r="G39" s="201">
        <v>82.8</v>
      </c>
    </row>
    <row r="40" spans="1:7" ht="10.199999999999999" x14ac:dyDescent="0.2">
      <c r="A40" s="201" t="s">
        <v>382</v>
      </c>
      <c r="B40" s="201">
        <v>39</v>
      </c>
      <c r="C40" s="201" t="s">
        <v>399</v>
      </c>
      <c r="D40" s="201" t="s">
        <v>400</v>
      </c>
      <c r="E40" s="201">
        <v>2</v>
      </c>
      <c r="F40" s="201" t="s">
        <v>324</v>
      </c>
      <c r="G40" s="201">
        <v>42.9</v>
      </c>
    </row>
    <row r="41" spans="1:7" ht="10.199999999999999" x14ac:dyDescent="0.2">
      <c r="A41" s="201" t="s">
        <v>382</v>
      </c>
      <c r="B41" s="201">
        <v>40</v>
      </c>
      <c r="C41" s="201" t="s">
        <v>401</v>
      </c>
      <c r="D41" s="201" t="s">
        <v>402</v>
      </c>
      <c r="E41" s="201">
        <v>1</v>
      </c>
      <c r="F41" s="201" t="s">
        <v>324</v>
      </c>
      <c r="G41" s="201">
        <v>15.37</v>
      </c>
    </row>
    <row r="42" spans="1:7" ht="10.199999999999999" x14ac:dyDescent="0.2">
      <c r="A42" s="201" t="s">
        <v>382</v>
      </c>
      <c r="B42" s="201">
        <v>41</v>
      </c>
      <c r="C42" s="201" t="s">
        <v>403</v>
      </c>
      <c r="D42" s="201" t="s">
        <v>404</v>
      </c>
      <c r="E42" s="201">
        <v>1</v>
      </c>
      <c r="F42" s="201" t="s">
        <v>405</v>
      </c>
      <c r="G42" s="201">
        <v>67.5</v>
      </c>
    </row>
    <row r="43" spans="1:7" ht="10.199999999999999" x14ac:dyDescent="0.2">
      <c r="A43" s="201" t="s">
        <v>382</v>
      </c>
      <c r="B43" s="201">
        <v>42</v>
      </c>
      <c r="C43" s="201" t="s">
        <v>406</v>
      </c>
      <c r="D43" s="201" t="s">
        <v>407</v>
      </c>
      <c r="E43" s="201">
        <v>120</v>
      </c>
      <c r="F43" s="201" t="s">
        <v>324</v>
      </c>
      <c r="G43" s="201">
        <v>120.6</v>
      </c>
    </row>
    <row r="44" spans="1:7" ht="10.199999999999999" x14ac:dyDescent="0.2">
      <c r="A44" s="201" t="s">
        <v>382</v>
      </c>
      <c r="B44" s="201">
        <v>43</v>
      </c>
      <c r="C44" s="201" t="s">
        <v>408</v>
      </c>
      <c r="D44" s="201" t="s">
        <v>409</v>
      </c>
      <c r="E44" s="201">
        <v>20</v>
      </c>
      <c r="F44" s="201" t="s">
        <v>324</v>
      </c>
      <c r="G44" s="201">
        <v>52.05</v>
      </c>
    </row>
    <row r="45" spans="1:7" ht="10.199999999999999" x14ac:dyDescent="0.2">
      <c r="A45" s="201" t="s">
        <v>382</v>
      </c>
      <c r="B45" s="201">
        <v>44</v>
      </c>
      <c r="C45" s="201" t="s">
        <v>410</v>
      </c>
      <c r="D45" s="201" t="s">
        <v>411</v>
      </c>
      <c r="E45" s="201">
        <v>100</v>
      </c>
      <c r="F45" s="201" t="s">
        <v>324</v>
      </c>
      <c r="G45" s="201">
        <v>580.5</v>
      </c>
    </row>
    <row r="46" spans="1:7" ht="10.199999999999999" x14ac:dyDescent="0.2">
      <c r="A46" s="201" t="s">
        <v>382</v>
      </c>
      <c r="B46" s="201">
        <v>45</v>
      </c>
      <c r="C46" s="201" t="s">
        <v>412</v>
      </c>
      <c r="D46" s="201" t="s">
        <v>413</v>
      </c>
      <c r="E46" s="201">
        <v>2</v>
      </c>
      <c r="F46" s="201" t="s">
        <v>324</v>
      </c>
      <c r="G46" s="201">
        <v>103.8</v>
      </c>
    </row>
    <row r="47" spans="1:7" ht="10.199999999999999" x14ac:dyDescent="0.2">
      <c r="A47" s="201" t="s">
        <v>382</v>
      </c>
      <c r="B47" s="201">
        <v>46</v>
      </c>
      <c r="C47" s="201" t="s">
        <v>414</v>
      </c>
      <c r="D47" s="201" t="s">
        <v>415</v>
      </c>
      <c r="E47" s="201">
        <v>2</v>
      </c>
      <c r="F47" s="201" t="s">
        <v>324</v>
      </c>
      <c r="G47" s="201">
        <v>952.5</v>
      </c>
    </row>
    <row r="48" spans="1:7" ht="10.199999999999999" x14ac:dyDescent="0.2">
      <c r="A48" s="201" t="s">
        <v>382</v>
      </c>
      <c r="B48" s="201">
        <v>47</v>
      </c>
      <c r="C48" s="201" t="s">
        <v>416</v>
      </c>
      <c r="D48" s="201" t="s">
        <v>417</v>
      </c>
      <c r="E48" s="201">
        <v>2</v>
      </c>
      <c r="F48" s="201" t="s">
        <v>324</v>
      </c>
      <c r="G48" s="201">
        <v>131.4</v>
      </c>
    </row>
    <row r="49" spans="1:7" ht="10.199999999999999" x14ac:dyDescent="0.2">
      <c r="A49" s="201" t="s">
        <v>382</v>
      </c>
      <c r="B49" s="201">
        <v>48</v>
      </c>
      <c r="C49" s="201" t="s">
        <v>418</v>
      </c>
      <c r="D49" s="201" t="s">
        <v>419</v>
      </c>
      <c r="E49" s="201">
        <v>2</v>
      </c>
      <c r="F49" s="201" t="s">
        <v>324</v>
      </c>
      <c r="G49" s="201">
        <v>262.5</v>
      </c>
    </row>
    <row r="50" spans="1:7" ht="10.199999999999999" x14ac:dyDescent="0.2">
      <c r="A50" s="201" t="s">
        <v>382</v>
      </c>
      <c r="B50" s="201">
        <v>49</v>
      </c>
      <c r="C50" s="201" t="s">
        <v>420</v>
      </c>
      <c r="D50" s="201" t="s">
        <v>421</v>
      </c>
      <c r="E50" s="201">
        <v>1</v>
      </c>
      <c r="F50" s="201" t="s">
        <v>324</v>
      </c>
      <c r="G50" s="201">
        <v>429.75</v>
      </c>
    </row>
    <row r="51" spans="1:7" ht="10.199999999999999" x14ac:dyDescent="0.2">
      <c r="A51" s="201" t="s">
        <v>382</v>
      </c>
      <c r="B51" s="201">
        <v>50</v>
      </c>
      <c r="C51" s="201" t="s">
        <v>371</v>
      </c>
      <c r="D51" s="201" t="s">
        <v>372</v>
      </c>
      <c r="E51" s="201">
        <v>1</v>
      </c>
      <c r="F51" s="201" t="s">
        <v>324</v>
      </c>
      <c r="G51" s="201">
        <v>320</v>
      </c>
    </row>
    <row r="52" spans="1:7" ht="10.199999999999999" x14ac:dyDescent="0.2">
      <c r="A52" s="201" t="s">
        <v>422</v>
      </c>
      <c r="B52" s="201">
        <v>51</v>
      </c>
      <c r="C52" s="201" t="s">
        <v>423</v>
      </c>
      <c r="D52" s="201" t="s">
        <v>424</v>
      </c>
      <c r="E52" s="201">
        <v>8</v>
      </c>
      <c r="F52" s="201" t="s">
        <v>324</v>
      </c>
      <c r="G52" s="201">
        <v>4512</v>
      </c>
    </row>
    <row r="53" spans="1:7" ht="10.199999999999999" x14ac:dyDescent="0.2">
      <c r="A53" s="201" t="s">
        <v>422</v>
      </c>
      <c r="B53" s="201">
        <v>52</v>
      </c>
      <c r="C53" s="201" t="s">
        <v>425</v>
      </c>
      <c r="D53" s="201" t="s">
        <v>426</v>
      </c>
      <c r="E53" s="201">
        <v>8</v>
      </c>
      <c r="F53" s="201" t="s">
        <v>324</v>
      </c>
      <c r="G53" s="201">
        <v>5268</v>
      </c>
    </row>
    <row r="54" spans="1:7" ht="10.199999999999999" x14ac:dyDescent="0.2">
      <c r="A54" s="201" t="s">
        <v>422</v>
      </c>
      <c r="B54" s="201">
        <v>53</v>
      </c>
      <c r="C54" s="201" t="s">
        <v>427</v>
      </c>
      <c r="D54" s="201" t="s">
        <v>428</v>
      </c>
      <c r="E54" s="201">
        <v>8</v>
      </c>
      <c r="F54" s="201" t="s">
        <v>324</v>
      </c>
      <c r="G54" s="201">
        <v>1146</v>
      </c>
    </row>
    <row r="55" spans="1:7" ht="10.199999999999999" x14ac:dyDescent="0.2">
      <c r="A55" s="201" t="s">
        <v>422</v>
      </c>
      <c r="B55" s="201">
        <v>54</v>
      </c>
      <c r="C55" s="201" t="s">
        <v>429</v>
      </c>
      <c r="D55" s="201" t="s">
        <v>430</v>
      </c>
      <c r="E55" s="201">
        <v>8</v>
      </c>
      <c r="F55" s="201" t="s">
        <v>324</v>
      </c>
      <c r="G55" s="201">
        <v>2052</v>
      </c>
    </row>
    <row r="56" spans="1:7" ht="10.199999999999999" x14ac:dyDescent="0.2">
      <c r="A56" s="201" t="s">
        <v>422</v>
      </c>
      <c r="B56" s="201">
        <v>55</v>
      </c>
      <c r="C56" s="201" t="s">
        <v>431</v>
      </c>
      <c r="D56" s="201" t="s">
        <v>432</v>
      </c>
      <c r="E56" s="201">
        <v>8</v>
      </c>
      <c r="F56" s="201" t="s">
        <v>324</v>
      </c>
      <c r="G56" s="201">
        <v>852</v>
      </c>
    </row>
    <row r="57" spans="1:7" ht="10.199999999999999" x14ac:dyDescent="0.2">
      <c r="A57" s="201" t="s">
        <v>422</v>
      </c>
      <c r="B57" s="201">
        <v>56</v>
      </c>
      <c r="C57" s="201" t="s">
        <v>433</v>
      </c>
      <c r="D57" s="201" t="s">
        <v>434</v>
      </c>
      <c r="E57" s="201">
        <v>2</v>
      </c>
      <c r="F57" s="201" t="s">
        <v>324</v>
      </c>
      <c r="G57" s="201">
        <v>988.5</v>
      </c>
    </row>
    <row r="58" spans="1:7" ht="10.199999999999999" x14ac:dyDescent="0.2">
      <c r="A58" s="201" t="s">
        <v>422</v>
      </c>
      <c r="B58" s="201">
        <v>57</v>
      </c>
      <c r="C58" s="201" t="s">
        <v>435</v>
      </c>
      <c r="D58" s="201" t="s">
        <v>436</v>
      </c>
      <c r="E58" s="201">
        <v>4</v>
      </c>
      <c r="F58" s="201" t="s">
        <v>324</v>
      </c>
      <c r="G58" s="201">
        <v>879</v>
      </c>
    </row>
    <row r="59" spans="1:7" ht="10.199999999999999" x14ac:dyDescent="0.2">
      <c r="A59" s="201" t="s">
        <v>422</v>
      </c>
      <c r="B59" s="201">
        <v>58</v>
      </c>
      <c r="C59" s="201" t="s">
        <v>437</v>
      </c>
      <c r="D59" s="201" t="s">
        <v>438</v>
      </c>
      <c r="E59" s="201">
        <v>8</v>
      </c>
      <c r="F59" s="201" t="s">
        <v>324</v>
      </c>
      <c r="G59" s="201">
        <v>624</v>
      </c>
    </row>
    <row r="60" spans="1:7" ht="10.199999999999999" x14ac:dyDescent="0.2">
      <c r="A60" s="201" t="s">
        <v>422</v>
      </c>
      <c r="B60" s="201">
        <v>59</v>
      </c>
      <c r="C60" s="201" t="s">
        <v>439</v>
      </c>
      <c r="D60" s="201" t="s">
        <v>440</v>
      </c>
      <c r="E60" s="201">
        <v>10</v>
      </c>
      <c r="F60" s="201" t="s">
        <v>324</v>
      </c>
      <c r="G60" s="201">
        <v>14.7</v>
      </c>
    </row>
    <row r="61" spans="1:7" ht="10.199999999999999" x14ac:dyDescent="0.2">
      <c r="A61" s="201" t="s">
        <v>422</v>
      </c>
      <c r="B61" s="201">
        <v>60</v>
      </c>
      <c r="C61" s="201" t="s">
        <v>441</v>
      </c>
      <c r="D61" s="201" t="s">
        <v>442</v>
      </c>
      <c r="E61" s="201">
        <v>1</v>
      </c>
      <c r="F61" s="201" t="s">
        <v>324</v>
      </c>
      <c r="G61" s="201">
        <v>63.45</v>
      </c>
    </row>
    <row r="62" spans="1:7" ht="10.199999999999999" x14ac:dyDescent="0.2">
      <c r="A62" s="201" t="s">
        <v>422</v>
      </c>
      <c r="B62" s="201">
        <v>61</v>
      </c>
      <c r="C62" s="201" t="s">
        <v>443</v>
      </c>
      <c r="D62" s="201" t="s">
        <v>444</v>
      </c>
      <c r="E62" s="201">
        <v>1</v>
      </c>
      <c r="F62" s="201" t="s">
        <v>324</v>
      </c>
      <c r="G62" s="201">
        <v>498</v>
      </c>
    </row>
    <row r="63" spans="1:7" ht="10.199999999999999" x14ac:dyDescent="0.2">
      <c r="A63" s="201" t="s">
        <v>422</v>
      </c>
      <c r="B63" s="201">
        <v>62</v>
      </c>
      <c r="C63" s="201" t="s">
        <v>445</v>
      </c>
      <c r="D63" s="201" t="s">
        <v>446</v>
      </c>
      <c r="E63" s="201">
        <v>50</v>
      </c>
      <c r="F63" s="201" t="s">
        <v>324</v>
      </c>
      <c r="G63" s="201">
        <v>4950</v>
      </c>
    </row>
    <row r="64" spans="1:7" ht="10.199999999999999" x14ac:dyDescent="0.2">
      <c r="A64" s="201" t="s">
        <v>422</v>
      </c>
      <c r="B64" s="201">
        <v>63</v>
      </c>
      <c r="C64" s="201" t="s">
        <v>439</v>
      </c>
      <c r="D64" s="201" t="s">
        <v>440</v>
      </c>
      <c r="E64" s="201">
        <v>50</v>
      </c>
      <c r="F64" s="201" t="s">
        <v>324</v>
      </c>
      <c r="G64" s="201">
        <v>73.5</v>
      </c>
    </row>
    <row r="65" spans="1:7" ht="10.199999999999999" x14ac:dyDescent="0.2">
      <c r="A65" s="201" t="s">
        <v>422</v>
      </c>
      <c r="B65" s="201">
        <v>64</v>
      </c>
      <c r="C65" s="201" t="s">
        <v>447</v>
      </c>
      <c r="D65" s="201" t="s">
        <v>448</v>
      </c>
      <c r="E65" s="201">
        <v>2</v>
      </c>
      <c r="F65" s="201" t="s">
        <v>324</v>
      </c>
      <c r="G65" s="201">
        <v>54.6</v>
      </c>
    </row>
    <row r="66" spans="1:7" ht="10.199999999999999" x14ac:dyDescent="0.2">
      <c r="A66" s="201" t="s">
        <v>422</v>
      </c>
      <c r="B66" s="201">
        <v>65</v>
      </c>
      <c r="C66" s="201" t="s">
        <v>449</v>
      </c>
      <c r="D66" s="201" t="s">
        <v>450</v>
      </c>
      <c r="E66" s="201">
        <v>120</v>
      </c>
      <c r="F66" s="201" t="s">
        <v>157</v>
      </c>
      <c r="G66" s="201">
        <v>163.80000000000001</v>
      </c>
    </row>
    <row r="67" spans="1:7" ht="10.199999999999999" x14ac:dyDescent="0.2">
      <c r="A67" s="201" t="s">
        <v>422</v>
      </c>
      <c r="B67" s="201">
        <v>66</v>
      </c>
      <c r="C67" s="201" t="s">
        <v>451</v>
      </c>
      <c r="D67" s="201" t="s">
        <v>452</v>
      </c>
      <c r="E67" s="201">
        <v>2</v>
      </c>
      <c r="F67" s="201" t="s">
        <v>324</v>
      </c>
      <c r="G67" s="201">
        <v>1344</v>
      </c>
    </row>
    <row r="68" spans="1:7" ht="10.199999999999999" x14ac:dyDescent="0.2">
      <c r="A68" s="201" t="s">
        <v>422</v>
      </c>
      <c r="B68" s="201">
        <v>67</v>
      </c>
      <c r="C68" s="201" t="s">
        <v>453</v>
      </c>
      <c r="D68" s="201" t="s">
        <v>454</v>
      </c>
      <c r="E68" s="201">
        <v>2</v>
      </c>
      <c r="F68" s="201" t="s">
        <v>324</v>
      </c>
      <c r="G68" s="201">
        <v>39.9</v>
      </c>
    </row>
    <row r="69" spans="1:7" ht="10.199999999999999" x14ac:dyDescent="0.2">
      <c r="A69" s="201" t="s">
        <v>422</v>
      </c>
      <c r="B69" s="201">
        <v>68</v>
      </c>
      <c r="C69" s="201" t="s">
        <v>355</v>
      </c>
      <c r="D69" s="201" t="s">
        <v>356</v>
      </c>
      <c r="E69" s="201">
        <v>2</v>
      </c>
      <c r="F69" s="201" t="s">
        <v>324</v>
      </c>
      <c r="G69" s="201">
        <v>3.76</v>
      </c>
    </row>
    <row r="70" spans="1:7" ht="10.199999999999999" x14ac:dyDescent="0.2">
      <c r="A70" s="201" t="s">
        <v>422</v>
      </c>
      <c r="B70" s="201">
        <v>69</v>
      </c>
      <c r="C70" s="201" t="s">
        <v>371</v>
      </c>
      <c r="D70" s="201" t="s">
        <v>372</v>
      </c>
      <c r="E70" s="201">
        <v>1</v>
      </c>
      <c r="F70" s="201" t="s">
        <v>324</v>
      </c>
      <c r="G70" s="201">
        <v>320</v>
      </c>
    </row>
    <row r="71" spans="1:7" ht="10.199999999999999" x14ac:dyDescent="0.2">
      <c r="A71" s="201" t="s">
        <v>455</v>
      </c>
      <c r="B71" s="201">
        <v>70</v>
      </c>
      <c r="C71" s="201" t="s">
        <v>456</v>
      </c>
      <c r="D71" s="201" t="s">
        <v>457</v>
      </c>
      <c r="E71" s="201">
        <v>1</v>
      </c>
      <c r="F71" s="201" t="s">
        <v>324</v>
      </c>
      <c r="G71" s="201">
        <v>1837.5</v>
      </c>
    </row>
    <row r="72" spans="1:7" ht="10.199999999999999" x14ac:dyDescent="0.2">
      <c r="A72" s="201" t="s">
        <v>455</v>
      </c>
      <c r="B72" s="201">
        <v>71</v>
      </c>
      <c r="C72" s="201" t="s">
        <v>458</v>
      </c>
      <c r="D72" s="201" t="s">
        <v>459</v>
      </c>
      <c r="E72" s="201">
        <v>1</v>
      </c>
      <c r="F72" s="201" t="s">
        <v>324</v>
      </c>
      <c r="G72" s="201">
        <v>55.95</v>
      </c>
    </row>
    <row r="73" spans="1:7" ht="10.199999999999999" x14ac:dyDescent="0.2">
      <c r="A73" s="201" t="s">
        <v>455</v>
      </c>
      <c r="B73" s="201">
        <v>72</v>
      </c>
      <c r="C73" s="201" t="s">
        <v>460</v>
      </c>
      <c r="D73" s="201" t="s">
        <v>461</v>
      </c>
      <c r="E73" s="201">
        <v>1</v>
      </c>
      <c r="F73" s="201" t="s">
        <v>324</v>
      </c>
      <c r="G73" s="201">
        <v>35.85</v>
      </c>
    </row>
    <row r="74" spans="1:7" ht="10.199999999999999" x14ac:dyDescent="0.2">
      <c r="A74" s="201" t="s">
        <v>455</v>
      </c>
      <c r="B74" s="201">
        <v>73</v>
      </c>
      <c r="C74" s="201" t="s">
        <v>462</v>
      </c>
      <c r="D74" s="201" t="s">
        <v>463</v>
      </c>
      <c r="E74" s="201">
        <v>1</v>
      </c>
      <c r="F74" s="201" t="s">
        <v>324</v>
      </c>
      <c r="G74" s="201">
        <v>795</v>
      </c>
    </row>
    <row r="75" spans="1:7" ht="10.199999999999999" x14ac:dyDescent="0.2">
      <c r="A75" s="201" t="s">
        <v>455</v>
      </c>
      <c r="B75" s="201">
        <v>74</v>
      </c>
      <c r="C75" s="201" t="s">
        <v>464</v>
      </c>
      <c r="D75" s="201" t="s">
        <v>465</v>
      </c>
      <c r="E75" s="201">
        <v>1</v>
      </c>
      <c r="F75" s="201" t="s">
        <v>324</v>
      </c>
      <c r="G75" s="201">
        <v>661.5</v>
      </c>
    </row>
    <row r="76" spans="1:7" ht="10.199999999999999" x14ac:dyDescent="0.2">
      <c r="A76" s="201" t="s">
        <v>455</v>
      </c>
      <c r="B76" s="201">
        <v>75</v>
      </c>
      <c r="C76" s="201" t="s">
        <v>466</v>
      </c>
      <c r="D76" s="201" t="s">
        <v>467</v>
      </c>
      <c r="E76" s="201">
        <v>2</v>
      </c>
      <c r="F76" s="201" t="s">
        <v>324</v>
      </c>
      <c r="G76" s="201">
        <v>79.8</v>
      </c>
    </row>
    <row r="77" spans="1:7" ht="10.199999999999999" x14ac:dyDescent="0.2">
      <c r="A77" s="201" t="s">
        <v>455</v>
      </c>
      <c r="B77" s="201">
        <v>76</v>
      </c>
      <c r="C77" s="201" t="s">
        <v>468</v>
      </c>
      <c r="D77" s="201" t="s">
        <v>469</v>
      </c>
      <c r="E77" s="201">
        <v>1</v>
      </c>
      <c r="F77" s="201" t="s">
        <v>324</v>
      </c>
      <c r="G77" s="201">
        <v>519</v>
      </c>
    </row>
    <row r="78" spans="1:7" ht="10.199999999999999" x14ac:dyDescent="0.2">
      <c r="A78" s="201" t="s">
        <v>455</v>
      </c>
      <c r="B78" s="201">
        <v>77</v>
      </c>
      <c r="C78" s="201" t="s">
        <v>470</v>
      </c>
      <c r="D78" s="201" t="s">
        <v>471</v>
      </c>
      <c r="E78" s="201">
        <v>2</v>
      </c>
      <c r="F78" s="201" t="s">
        <v>324</v>
      </c>
      <c r="G78" s="201">
        <v>85.95</v>
      </c>
    </row>
    <row r="79" spans="1:7" ht="10.199999999999999" x14ac:dyDescent="0.2">
      <c r="A79" s="201" t="s">
        <v>455</v>
      </c>
      <c r="B79" s="201">
        <v>78</v>
      </c>
      <c r="C79" s="201" t="s">
        <v>472</v>
      </c>
      <c r="D79" s="201" t="s">
        <v>473</v>
      </c>
      <c r="E79" s="201">
        <v>1</v>
      </c>
      <c r="F79" s="201" t="s">
        <v>324</v>
      </c>
      <c r="G79" s="201">
        <v>17.62</v>
      </c>
    </row>
    <row r="80" spans="1:7" ht="10.199999999999999" x14ac:dyDescent="0.2">
      <c r="A80" s="201" t="s">
        <v>455</v>
      </c>
      <c r="B80" s="201">
        <v>79</v>
      </c>
      <c r="C80" s="201" t="s">
        <v>474</v>
      </c>
      <c r="D80" s="201" t="s">
        <v>475</v>
      </c>
      <c r="E80" s="201">
        <v>20</v>
      </c>
      <c r="F80" s="201" t="s">
        <v>324</v>
      </c>
      <c r="G80" s="201">
        <v>1062</v>
      </c>
    </row>
    <row r="81" spans="1:7" ht="10.199999999999999" x14ac:dyDescent="0.2">
      <c r="A81" s="201" t="s">
        <v>455</v>
      </c>
      <c r="B81" s="201">
        <v>80</v>
      </c>
      <c r="C81" s="201" t="s">
        <v>476</v>
      </c>
      <c r="D81" s="201" t="s">
        <v>477</v>
      </c>
      <c r="E81" s="201">
        <v>5</v>
      </c>
      <c r="F81" s="201" t="s">
        <v>324</v>
      </c>
      <c r="G81" s="201">
        <v>184.5</v>
      </c>
    </row>
    <row r="82" spans="1:7" ht="10.199999999999999" x14ac:dyDescent="0.2">
      <c r="A82" s="201" t="s">
        <v>455</v>
      </c>
      <c r="B82" s="201">
        <v>81</v>
      </c>
      <c r="C82" s="201" t="s">
        <v>478</v>
      </c>
      <c r="D82" s="201" t="s">
        <v>479</v>
      </c>
      <c r="E82" s="201">
        <v>114</v>
      </c>
      <c r="F82" s="201" t="s">
        <v>324</v>
      </c>
      <c r="G82" s="201">
        <v>766.93</v>
      </c>
    </row>
    <row r="83" spans="1:7" ht="10.199999999999999" x14ac:dyDescent="0.2">
      <c r="A83" s="201" t="s">
        <v>455</v>
      </c>
      <c r="B83" s="201">
        <v>82</v>
      </c>
      <c r="C83" s="201" t="s">
        <v>480</v>
      </c>
      <c r="D83" s="201" t="s">
        <v>481</v>
      </c>
      <c r="E83" s="201">
        <v>4</v>
      </c>
      <c r="F83" s="201" t="s">
        <v>324</v>
      </c>
      <c r="G83" s="201">
        <v>6.21</v>
      </c>
    </row>
    <row r="84" spans="1:7" ht="10.199999999999999" x14ac:dyDescent="0.2">
      <c r="A84" s="201" t="s">
        <v>455</v>
      </c>
      <c r="B84" s="201">
        <v>83</v>
      </c>
      <c r="C84" s="201" t="s">
        <v>482</v>
      </c>
      <c r="D84" s="201" t="s">
        <v>483</v>
      </c>
      <c r="E84" s="201">
        <v>24</v>
      </c>
      <c r="F84" s="201" t="s">
        <v>324</v>
      </c>
      <c r="G84" s="201">
        <v>300.60000000000002</v>
      </c>
    </row>
    <row r="85" spans="1:7" ht="10.199999999999999" x14ac:dyDescent="0.2">
      <c r="A85" s="201" t="s">
        <v>455</v>
      </c>
      <c r="B85" s="201">
        <v>84</v>
      </c>
      <c r="C85" s="201" t="s">
        <v>484</v>
      </c>
      <c r="D85" s="201" t="s">
        <v>485</v>
      </c>
      <c r="E85" s="201">
        <v>12</v>
      </c>
      <c r="F85" s="201" t="s">
        <v>324</v>
      </c>
      <c r="G85" s="201">
        <v>209.7</v>
      </c>
    </row>
    <row r="86" spans="1:7" ht="10.199999999999999" x14ac:dyDescent="0.2">
      <c r="A86" s="201" t="s">
        <v>455</v>
      </c>
      <c r="B86" s="201">
        <v>85</v>
      </c>
      <c r="C86" s="201" t="s">
        <v>486</v>
      </c>
      <c r="D86" s="201" t="s">
        <v>487</v>
      </c>
      <c r="E86" s="201">
        <v>1</v>
      </c>
      <c r="F86" s="201" t="s">
        <v>324</v>
      </c>
      <c r="G86" s="201">
        <v>23.47</v>
      </c>
    </row>
    <row r="87" spans="1:7" ht="10.199999999999999" x14ac:dyDescent="0.2">
      <c r="A87" s="201" t="s">
        <v>455</v>
      </c>
      <c r="B87" s="201">
        <v>86</v>
      </c>
      <c r="C87" s="201" t="s">
        <v>488</v>
      </c>
      <c r="D87" s="201" t="s">
        <v>489</v>
      </c>
      <c r="E87" s="201">
        <v>100</v>
      </c>
      <c r="F87" s="201" t="s">
        <v>324</v>
      </c>
      <c r="G87" s="201">
        <v>84</v>
      </c>
    </row>
    <row r="88" spans="1:7" ht="10.199999999999999" x14ac:dyDescent="0.2">
      <c r="A88" s="201" t="s">
        <v>455</v>
      </c>
      <c r="B88" s="201">
        <v>87</v>
      </c>
      <c r="C88" s="201" t="s">
        <v>371</v>
      </c>
      <c r="D88" s="201" t="s">
        <v>372</v>
      </c>
      <c r="E88" s="201">
        <v>1</v>
      </c>
      <c r="F88" s="201" t="s">
        <v>324</v>
      </c>
      <c r="G88" s="201">
        <v>320</v>
      </c>
    </row>
    <row r="89" spans="1:7" ht="10.199999999999999" x14ac:dyDescent="0.2">
      <c r="A89" s="201" t="s">
        <v>490</v>
      </c>
      <c r="B89" s="201">
        <v>88</v>
      </c>
      <c r="C89" s="201" t="s">
        <v>491</v>
      </c>
      <c r="D89" s="201" t="s">
        <v>492</v>
      </c>
      <c r="E89" s="201">
        <v>2</v>
      </c>
      <c r="F89" s="201" t="s">
        <v>324</v>
      </c>
      <c r="G89" s="201">
        <v>2805</v>
      </c>
    </row>
    <row r="90" spans="1:7" ht="10.199999999999999" x14ac:dyDescent="0.2">
      <c r="A90" s="201" t="s">
        <v>490</v>
      </c>
      <c r="B90" s="201">
        <v>89</v>
      </c>
      <c r="C90" s="201" t="s">
        <v>493</v>
      </c>
      <c r="D90" s="201" t="s">
        <v>494</v>
      </c>
      <c r="E90" s="201">
        <v>2</v>
      </c>
      <c r="F90" s="201" t="s">
        <v>324</v>
      </c>
      <c r="G90" s="201">
        <v>1560</v>
      </c>
    </row>
    <row r="91" spans="1:7" ht="10.199999999999999" x14ac:dyDescent="0.2">
      <c r="A91" s="201" t="s">
        <v>490</v>
      </c>
      <c r="B91" s="201">
        <v>90</v>
      </c>
      <c r="C91" s="201" t="s">
        <v>495</v>
      </c>
      <c r="D91" s="201" t="s">
        <v>496</v>
      </c>
      <c r="E91" s="201">
        <v>10</v>
      </c>
      <c r="F91" s="201" t="s">
        <v>324</v>
      </c>
      <c r="G91" s="201">
        <v>125.25</v>
      </c>
    </row>
    <row r="92" spans="1:7" ht="10.199999999999999" x14ac:dyDescent="0.2">
      <c r="A92" s="201" t="s">
        <v>490</v>
      </c>
      <c r="B92" s="201">
        <v>91</v>
      </c>
      <c r="C92" s="201" t="s">
        <v>497</v>
      </c>
      <c r="D92" s="201" t="s">
        <v>498</v>
      </c>
      <c r="E92" s="201">
        <v>5</v>
      </c>
      <c r="F92" s="201" t="s">
        <v>324</v>
      </c>
      <c r="G92" s="201">
        <v>83.25</v>
      </c>
    </row>
    <row r="93" spans="1:7" ht="10.199999999999999" x14ac:dyDescent="0.2">
      <c r="A93" s="201" t="s">
        <v>490</v>
      </c>
      <c r="B93" s="201">
        <v>92</v>
      </c>
      <c r="C93" s="201" t="s">
        <v>499</v>
      </c>
      <c r="D93" s="201" t="s">
        <v>500</v>
      </c>
      <c r="E93" s="201">
        <v>5</v>
      </c>
      <c r="F93" s="201" t="s">
        <v>324</v>
      </c>
      <c r="G93" s="201">
        <v>26.55</v>
      </c>
    </row>
    <row r="94" spans="1:7" ht="10.199999999999999" x14ac:dyDescent="0.2">
      <c r="A94" s="201" t="s">
        <v>490</v>
      </c>
      <c r="B94" s="201">
        <v>93</v>
      </c>
      <c r="C94" s="201" t="s">
        <v>501</v>
      </c>
      <c r="D94" s="201" t="s">
        <v>502</v>
      </c>
      <c r="E94" s="201">
        <v>35</v>
      </c>
      <c r="F94" s="201" t="s">
        <v>157</v>
      </c>
      <c r="G94" s="201">
        <v>232.84</v>
      </c>
    </row>
    <row r="95" spans="1:7" ht="10.199999999999999" x14ac:dyDescent="0.2">
      <c r="A95" s="201" t="s">
        <v>490</v>
      </c>
      <c r="B95" s="201">
        <v>94</v>
      </c>
      <c r="C95" s="201" t="s">
        <v>503</v>
      </c>
      <c r="D95" s="201" t="s">
        <v>504</v>
      </c>
      <c r="E95" s="201">
        <v>1</v>
      </c>
      <c r="F95" s="201" t="s">
        <v>324</v>
      </c>
      <c r="G95" s="201">
        <v>11.7</v>
      </c>
    </row>
    <row r="96" spans="1:7" ht="10.199999999999999" x14ac:dyDescent="0.2">
      <c r="A96" s="201" t="s">
        <v>490</v>
      </c>
      <c r="B96" s="201">
        <v>95</v>
      </c>
      <c r="C96" s="201" t="s">
        <v>505</v>
      </c>
      <c r="D96" s="201" t="s">
        <v>506</v>
      </c>
      <c r="E96" s="201">
        <v>4</v>
      </c>
      <c r="F96" s="201" t="s">
        <v>324</v>
      </c>
      <c r="G96" s="201">
        <v>81.599999999999994</v>
      </c>
    </row>
    <row r="97" spans="1:7" ht="10.199999999999999" x14ac:dyDescent="0.2">
      <c r="A97" s="201" t="s">
        <v>490</v>
      </c>
      <c r="B97" s="201">
        <v>96</v>
      </c>
      <c r="C97" s="201" t="s">
        <v>507</v>
      </c>
      <c r="D97" s="201" t="s">
        <v>508</v>
      </c>
      <c r="E97" s="201">
        <v>2</v>
      </c>
      <c r="F97" s="201" t="s">
        <v>324</v>
      </c>
      <c r="G97" s="201">
        <v>132.44999999999999</v>
      </c>
    </row>
    <row r="98" spans="1:7" ht="10.199999999999999" x14ac:dyDescent="0.2">
      <c r="A98" s="201" t="s">
        <v>490</v>
      </c>
      <c r="B98" s="201">
        <v>97</v>
      </c>
      <c r="C98" s="201" t="s">
        <v>509</v>
      </c>
      <c r="D98" s="201" t="s">
        <v>510</v>
      </c>
      <c r="E98" s="201">
        <v>2</v>
      </c>
      <c r="F98" s="201" t="s">
        <v>324</v>
      </c>
      <c r="G98" s="201">
        <v>2715</v>
      </c>
    </row>
    <row r="99" spans="1:7" ht="10.199999999999999" x14ac:dyDescent="0.2">
      <c r="A99" s="201" t="s">
        <v>490</v>
      </c>
      <c r="B99" s="201">
        <v>98</v>
      </c>
      <c r="C99" s="201" t="s">
        <v>511</v>
      </c>
      <c r="D99" s="201" t="s">
        <v>512</v>
      </c>
      <c r="E99" s="201">
        <v>4</v>
      </c>
      <c r="F99" s="201" t="s">
        <v>324</v>
      </c>
      <c r="G99" s="201">
        <v>726</v>
      </c>
    </row>
    <row r="100" spans="1:7" ht="10.199999999999999" x14ac:dyDescent="0.2">
      <c r="A100" s="201" t="s">
        <v>490</v>
      </c>
      <c r="B100" s="201">
        <v>99</v>
      </c>
      <c r="C100" s="201" t="s">
        <v>513</v>
      </c>
      <c r="D100" s="201" t="s">
        <v>514</v>
      </c>
      <c r="E100" s="201">
        <v>8</v>
      </c>
      <c r="F100" s="201" t="s">
        <v>324</v>
      </c>
      <c r="G100" s="201">
        <v>430.8</v>
      </c>
    </row>
    <row r="101" spans="1:7" ht="10.199999999999999" x14ac:dyDescent="0.2">
      <c r="A101" s="201" t="s">
        <v>490</v>
      </c>
      <c r="B101" s="201">
        <v>100</v>
      </c>
      <c r="C101" s="201" t="s">
        <v>515</v>
      </c>
      <c r="D101" s="201" t="s">
        <v>516</v>
      </c>
      <c r="E101" s="201">
        <v>252</v>
      </c>
      <c r="F101" s="201" t="s">
        <v>157</v>
      </c>
      <c r="G101" s="201">
        <v>1712.34</v>
      </c>
    </row>
    <row r="102" spans="1:7" ht="10.199999999999999" x14ac:dyDescent="0.2">
      <c r="A102" s="201" t="s">
        <v>490</v>
      </c>
      <c r="B102" s="201">
        <v>101</v>
      </c>
      <c r="C102" s="201" t="s">
        <v>517</v>
      </c>
      <c r="D102" s="201" t="s">
        <v>518</v>
      </c>
      <c r="E102" s="201">
        <v>50</v>
      </c>
      <c r="F102" s="201" t="s">
        <v>324</v>
      </c>
      <c r="G102" s="201">
        <v>275.62</v>
      </c>
    </row>
    <row r="103" spans="1:7" ht="10.199999999999999" x14ac:dyDescent="0.2">
      <c r="A103" s="201" t="s">
        <v>490</v>
      </c>
      <c r="B103" s="201">
        <v>102</v>
      </c>
      <c r="C103" s="201" t="s">
        <v>519</v>
      </c>
      <c r="D103" s="201" t="s">
        <v>520</v>
      </c>
      <c r="E103" s="201">
        <v>260</v>
      </c>
      <c r="F103" s="201" t="s">
        <v>157</v>
      </c>
      <c r="G103" s="201">
        <v>2067</v>
      </c>
    </row>
    <row r="104" spans="1:7" ht="10.199999999999999" x14ac:dyDescent="0.2">
      <c r="A104" s="201" t="s">
        <v>490</v>
      </c>
      <c r="B104" s="201">
        <v>103</v>
      </c>
      <c r="C104" s="201" t="s">
        <v>521</v>
      </c>
      <c r="D104" s="201" t="s">
        <v>522</v>
      </c>
      <c r="E104" s="201">
        <v>6</v>
      </c>
      <c r="F104" s="201" t="s">
        <v>324</v>
      </c>
      <c r="G104" s="201">
        <v>11.56</v>
      </c>
    </row>
    <row r="105" spans="1:7" ht="10.199999999999999" x14ac:dyDescent="0.2">
      <c r="A105" s="201" t="s">
        <v>490</v>
      </c>
      <c r="B105" s="201">
        <v>104</v>
      </c>
      <c r="C105" s="201" t="s">
        <v>523</v>
      </c>
      <c r="D105" s="201" t="s">
        <v>524</v>
      </c>
      <c r="E105" s="201">
        <v>44</v>
      </c>
      <c r="F105" s="201" t="s">
        <v>324</v>
      </c>
      <c r="G105" s="201">
        <v>333.3</v>
      </c>
    </row>
    <row r="106" spans="1:7" ht="10.199999999999999" x14ac:dyDescent="0.2">
      <c r="A106" s="201" t="s">
        <v>490</v>
      </c>
      <c r="B106" s="201">
        <v>105</v>
      </c>
      <c r="C106" s="201" t="s">
        <v>525</v>
      </c>
      <c r="D106" s="201" t="s">
        <v>526</v>
      </c>
      <c r="E106" s="201">
        <v>44</v>
      </c>
      <c r="F106" s="201" t="s">
        <v>324</v>
      </c>
      <c r="G106" s="201">
        <v>366.3</v>
      </c>
    </row>
    <row r="107" spans="1:7" ht="10.199999999999999" x14ac:dyDescent="0.2">
      <c r="A107" s="201" t="s">
        <v>490</v>
      </c>
      <c r="B107" s="201">
        <v>106</v>
      </c>
      <c r="C107" s="201" t="s">
        <v>527</v>
      </c>
      <c r="D107" s="201" t="s">
        <v>528</v>
      </c>
      <c r="E107" s="201">
        <v>8</v>
      </c>
      <c r="F107" s="201" t="s">
        <v>324</v>
      </c>
      <c r="G107" s="201">
        <v>88.2</v>
      </c>
    </row>
    <row r="108" spans="1:7" ht="10.199999999999999" x14ac:dyDescent="0.2">
      <c r="A108" s="201" t="s">
        <v>490</v>
      </c>
      <c r="B108" s="201">
        <v>107</v>
      </c>
      <c r="C108" s="201" t="s">
        <v>529</v>
      </c>
      <c r="D108" s="201" t="s">
        <v>530</v>
      </c>
      <c r="E108" s="201">
        <v>40</v>
      </c>
      <c r="F108" s="201" t="s">
        <v>324</v>
      </c>
      <c r="G108" s="201">
        <v>657</v>
      </c>
    </row>
    <row r="109" spans="1:7" ht="10.199999999999999" x14ac:dyDescent="0.2">
      <c r="A109" s="201" t="s">
        <v>490</v>
      </c>
      <c r="B109" s="201">
        <v>108</v>
      </c>
      <c r="C109" s="201" t="s">
        <v>505</v>
      </c>
      <c r="D109" s="201" t="s">
        <v>506</v>
      </c>
      <c r="E109" s="201">
        <v>24</v>
      </c>
      <c r="F109" s="201" t="s">
        <v>324</v>
      </c>
      <c r="G109" s="201">
        <v>489.6</v>
      </c>
    </row>
    <row r="110" spans="1:7" ht="10.199999999999999" x14ac:dyDescent="0.2">
      <c r="A110" s="201" t="s">
        <v>490</v>
      </c>
      <c r="B110" s="201">
        <v>109</v>
      </c>
      <c r="C110" s="201" t="s">
        <v>531</v>
      </c>
      <c r="D110" s="201" t="s">
        <v>532</v>
      </c>
      <c r="E110" s="201">
        <v>2</v>
      </c>
      <c r="F110" s="201" t="s">
        <v>324</v>
      </c>
      <c r="G110" s="201">
        <v>406.5</v>
      </c>
    </row>
    <row r="111" spans="1:7" ht="10.199999999999999" x14ac:dyDescent="0.2">
      <c r="A111" s="201" t="s">
        <v>490</v>
      </c>
      <c r="B111" s="201">
        <v>110</v>
      </c>
      <c r="C111" s="201" t="s">
        <v>533</v>
      </c>
      <c r="D111" s="201" t="s">
        <v>534</v>
      </c>
      <c r="E111" s="201">
        <v>2</v>
      </c>
      <c r="F111" s="201" t="s">
        <v>324</v>
      </c>
      <c r="G111" s="201">
        <v>298.5</v>
      </c>
    </row>
    <row r="112" spans="1:7" ht="10.199999999999999" x14ac:dyDescent="0.2">
      <c r="A112" s="201" t="s">
        <v>490</v>
      </c>
      <c r="B112" s="201">
        <v>111</v>
      </c>
      <c r="C112" s="201" t="s">
        <v>535</v>
      </c>
      <c r="D112" s="201" t="s">
        <v>536</v>
      </c>
      <c r="E112" s="201">
        <v>2</v>
      </c>
      <c r="F112" s="201" t="s">
        <v>324</v>
      </c>
      <c r="G112" s="201">
        <v>5580</v>
      </c>
    </row>
    <row r="113" spans="1:7" ht="10.199999999999999" x14ac:dyDescent="0.2">
      <c r="A113" s="201" t="s">
        <v>490</v>
      </c>
      <c r="B113" s="201">
        <v>112</v>
      </c>
      <c r="C113" s="201" t="s">
        <v>537</v>
      </c>
      <c r="D113" s="201" t="s">
        <v>538</v>
      </c>
      <c r="E113" s="201">
        <v>2</v>
      </c>
      <c r="F113" s="201" t="s">
        <v>324</v>
      </c>
      <c r="G113" s="201">
        <v>138.30000000000001</v>
      </c>
    </row>
    <row r="114" spans="1:7" ht="10.199999999999999" x14ac:dyDescent="0.2">
      <c r="A114" s="201" t="s">
        <v>490</v>
      </c>
      <c r="B114" s="201">
        <v>113</v>
      </c>
      <c r="C114" s="201" t="s">
        <v>539</v>
      </c>
      <c r="D114" s="201" t="s">
        <v>540</v>
      </c>
      <c r="E114" s="201">
        <v>22</v>
      </c>
      <c r="F114" s="201" t="s">
        <v>324</v>
      </c>
      <c r="G114" s="201">
        <v>7458</v>
      </c>
    </row>
    <row r="115" spans="1:7" ht="10.199999999999999" x14ac:dyDescent="0.2">
      <c r="A115" s="201" t="s">
        <v>490</v>
      </c>
      <c r="B115" s="201">
        <v>114</v>
      </c>
      <c r="C115" s="201" t="s">
        <v>541</v>
      </c>
      <c r="D115" s="201" t="s">
        <v>542</v>
      </c>
      <c r="E115" s="201">
        <v>22</v>
      </c>
      <c r="F115" s="201" t="s">
        <v>324</v>
      </c>
      <c r="G115" s="201">
        <v>69.959999999999994</v>
      </c>
    </row>
    <row r="116" spans="1:7" ht="10.199999999999999" x14ac:dyDescent="0.2">
      <c r="A116" s="201" t="s">
        <v>490</v>
      </c>
      <c r="B116" s="201">
        <v>115</v>
      </c>
      <c r="C116" s="201" t="s">
        <v>371</v>
      </c>
      <c r="D116" s="201" t="s">
        <v>372</v>
      </c>
      <c r="E116" s="201">
        <v>1</v>
      </c>
      <c r="F116" s="201" t="s">
        <v>324</v>
      </c>
      <c r="G116" s="201">
        <v>320</v>
      </c>
    </row>
    <row r="117" spans="1:7" ht="10.199999999999999" x14ac:dyDescent="0.2">
      <c r="A117" s="201" t="s">
        <v>543</v>
      </c>
      <c r="B117" s="201">
        <v>116</v>
      </c>
      <c r="C117" s="201" t="s">
        <v>544</v>
      </c>
      <c r="D117" s="201" t="s">
        <v>545</v>
      </c>
      <c r="E117" s="201">
        <v>1</v>
      </c>
      <c r="F117" s="201" t="s">
        <v>324</v>
      </c>
      <c r="G117" s="201">
        <v>26443.599999999999</v>
      </c>
    </row>
    <row r="118" spans="1:7" ht="10.199999999999999" x14ac:dyDescent="0.2">
      <c r="A118" s="201" t="s">
        <v>546</v>
      </c>
      <c r="B118" s="201">
        <v>117</v>
      </c>
      <c r="C118" s="201" t="s">
        <v>547</v>
      </c>
      <c r="D118" s="201" t="s">
        <v>548</v>
      </c>
      <c r="E118" s="201">
        <v>3</v>
      </c>
      <c r="F118" s="201" t="s">
        <v>324</v>
      </c>
      <c r="G118" s="201">
        <v>1350</v>
      </c>
    </row>
    <row r="119" spans="1:7" ht="10.199999999999999" x14ac:dyDescent="0.2"/>
    <row r="120" spans="1:7" ht="10.199999999999999" x14ac:dyDescent="0.2">
      <c r="D120" s="201" t="s">
        <v>549</v>
      </c>
      <c r="G120" s="202">
        <f>SUM(G2:G119)</f>
        <v>142485.03</v>
      </c>
    </row>
    <row r="121" spans="1:7" ht="10.199999999999999" x14ac:dyDescent="0.2"/>
    <row r="122" spans="1:7" ht="10.199999999999999" x14ac:dyDescent="0.2"/>
    <row r="123" spans="1:7" ht="10.199999999999999" x14ac:dyDescent="0.2"/>
    <row r="124" spans="1:7" ht="10.199999999999999" x14ac:dyDescent="0.2"/>
    <row r="125" spans="1:7" ht="10.199999999999999" x14ac:dyDescent="0.2"/>
    <row r="126" spans="1:7" ht="10.199999999999999" x14ac:dyDescent="0.2"/>
    <row r="127" spans="1:7" ht="10.199999999999999" x14ac:dyDescent="0.2"/>
    <row r="128" spans="1:7" ht="10.199999999999999" x14ac:dyDescent="0.2"/>
    <row r="129" s="201" customFormat="1" ht="10.199999999999999" x14ac:dyDescent="0.2"/>
    <row r="130" s="201" customFormat="1" ht="10.199999999999999" x14ac:dyDescent="0.2"/>
    <row r="131" s="201" customFormat="1" ht="10.199999999999999" x14ac:dyDescent="0.2"/>
    <row r="132" s="201" customFormat="1" ht="10.199999999999999" x14ac:dyDescent="0.2"/>
    <row r="133" s="201" customFormat="1" ht="10.199999999999999" x14ac:dyDescent="0.2"/>
    <row r="134" s="201" customFormat="1" ht="10.199999999999999" x14ac:dyDescent="0.2"/>
    <row r="135" s="201" customFormat="1" ht="10.199999999999999" x14ac:dyDescent="0.2"/>
    <row r="136" s="201" customFormat="1" ht="10.199999999999999" x14ac:dyDescent="0.2"/>
    <row r="137" s="201" customFormat="1" ht="10.199999999999999" x14ac:dyDescent="0.2"/>
    <row r="138" s="201" customFormat="1" ht="10.199999999999999" x14ac:dyDescent="0.2"/>
    <row r="139" s="201" customFormat="1" ht="10.199999999999999" x14ac:dyDescent="0.2"/>
    <row r="140" s="201" customFormat="1" ht="10.199999999999999" x14ac:dyDescent="0.2"/>
    <row r="141" s="201" customFormat="1" ht="10.199999999999999" x14ac:dyDescent="0.2"/>
    <row r="142" s="201" customFormat="1" ht="10.199999999999999" x14ac:dyDescent="0.2"/>
    <row r="143" s="201" customFormat="1" ht="10.199999999999999" x14ac:dyDescent="0.2"/>
    <row r="144" s="201" customFormat="1" ht="10.199999999999999" x14ac:dyDescent="0.2"/>
    <row r="145" s="201" customFormat="1" ht="10.199999999999999" x14ac:dyDescent="0.2"/>
    <row r="146" s="201" customFormat="1" ht="10.199999999999999" x14ac:dyDescent="0.2"/>
    <row r="147" s="201" customFormat="1" ht="10.199999999999999" x14ac:dyDescent="0.2"/>
    <row r="148" s="201" customFormat="1" ht="10.199999999999999" x14ac:dyDescent="0.2"/>
    <row r="149" s="201" customFormat="1" ht="10.199999999999999" x14ac:dyDescent="0.2"/>
    <row r="150" s="201" customFormat="1" ht="10.199999999999999" x14ac:dyDescent="0.2"/>
    <row r="151" s="201" customFormat="1" ht="10.199999999999999" x14ac:dyDescent="0.2"/>
    <row r="152" s="201" customFormat="1" ht="10.199999999999999" x14ac:dyDescent="0.2"/>
    <row r="153" s="201" customFormat="1" ht="10.199999999999999" x14ac:dyDescent="0.2"/>
    <row r="154" s="201" customFormat="1" ht="10.199999999999999" x14ac:dyDescent="0.2"/>
    <row r="155" s="201" customFormat="1" ht="10.199999999999999" x14ac:dyDescent="0.2"/>
    <row r="156" s="201" customFormat="1" ht="10.199999999999999" x14ac:dyDescent="0.2"/>
    <row r="157" s="201" customFormat="1" ht="10.199999999999999" x14ac:dyDescent="0.2"/>
    <row r="158" s="201" customFormat="1" ht="10.199999999999999" x14ac:dyDescent="0.2"/>
    <row r="159" s="201" customFormat="1" ht="10.199999999999999" x14ac:dyDescent="0.2"/>
    <row r="160" s="201" customFormat="1" ht="10.199999999999999" x14ac:dyDescent="0.2"/>
    <row r="161" s="201" customFormat="1" ht="10.199999999999999" x14ac:dyDescent="0.2"/>
    <row r="162" s="201" customFormat="1" ht="10.199999999999999" x14ac:dyDescent="0.2"/>
    <row r="163" s="201" customFormat="1" ht="10.199999999999999" x14ac:dyDescent="0.2"/>
    <row r="164" s="201" customFormat="1" ht="10.199999999999999" x14ac:dyDescent="0.2"/>
    <row r="165" s="201" customFormat="1" ht="10.199999999999999" x14ac:dyDescent="0.2"/>
    <row r="166" s="201" customFormat="1" ht="10.199999999999999" x14ac:dyDescent="0.2"/>
    <row r="167" s="201" customFormat="1" ht="10.199999999999999" x14ac:dyDescent="0.2"/>
    <row r="168" s="201" customFormat="1" ht="10.199999999999999" x14ac:dyDescent="0.2"/>
    <row r="169" s="201" customFormat="1" ht="10.199999999999999" x14ac:dyDescent="0.2"/>
    <row r="170" s="201" customFormat="1" ht="10.199999999999999" x14ac:dyDescent="0.2"/>
    <row r="171" s="201" customFormat="1" ht="10.199999999999999" x14ac:dyDescent="0.2"/>
    <row r="172" s="201" customFormat="1" ht="10.199999999999999" x14ac:dyDescent="0.2"/>
    <row r="173" s="201" customFormat="1" ht="10.199999999999999" x14ac:dyDescent="0.2"/>
    <row r="174" s="201" customFormat="1" ht="10.199999999999999" x14ac:dyDescent="0.2"/>
    <row r="175" s="201" customFormat="1" ht="10.199999999999999" x14ac:dyDescent="0.2"/>
    <row r="176" s="201" customFormat="1" ht="10.199999999999999" x14ac:dyDescent="0.2"/>
    <row r="177" s="201" customFormat="1" ht="10.199999999999999" x14ac:dyDescent="0.2"/>
    <row r="178" s="201" customFormat="1" ht="10.199999999999999" x14ac:dyDescent="0.2"/>
    <row r="179" s="201" customFormat="1" ht="10.199999999999999" x14ac:dyDescent="0.2"/>
    <row r="180" s="201" customFormat="1" ht="10.199999999999999" x14ac:dyDescent="0.2"/>
    <row r="181" s="201" customFormat="1" ht="10.199999999999999" x14ac:dyDescent="0.2"/>
    <row r="182" s="201" customFormat="1" ht="10.199999999999999" x14ac:dyDescent="0.2"/>
    <row r="183" s="201" customFormat="1" ht="10.199999999999999" x14ac:dyDescent="0.2"/>
    <row r="184" s="201" customFormat="1" ht="10.199999999999999" x14ac:dyDescent="0.2"/>
    <row r="185" s="201" customFormat="1" ht="10.199999999999999" x14ac:dyDescent="0.2"/>
    <row r="186" s="201" customFormat="1" ht="10.199999999999999" x14ac:dyDescent="0.2"/>
    <row r="187" s="201" customFormat="1" ht="10.199999999999999" x14ac:dyDescent="0.2"/>
    <row r="188" s="201" customFormat="1" ht="10.199999999999999" x14ac:dyDescent="0.2"/>
    <row r="189" s="201" customFormat="1" ht="10.199999999999999" x14ac:dyDescent="0.2"/>
    <row r="190" s="201" customFormat="1" ht="10.199999999999999" x14ac:dyDescent="0.2"/>
    <row r="191" s="201" customFormat="1" ht="10.199999999999999" x14ac:dyDescent="0.2"/>
    <row r="192" s="201" customFormat="1" ht="10.199999999999999" x14ac:dyDescent="0.2"/>
    <row r="193" s="201" customFormat="1" ht="10.199999999999999" x14ac:dyDescent="0.2"/>
    <row r="194" s="201" customFormat="1" ht="10.199999999999999" x14ac:dyDescent="0.2"/>
    <row r="195" s="201" customFormat="1" ht="10.199999999999999" x14ac:dyDescent="0.2"/>
    <row r="196" s="201" customFormat="1" ht="10.199999999999999" x14ac:dyDescent="0.2"/>
    <row r="197" s="201" customFormat="1" ht="10.199999999999999" x14ac:dyDescent="0.2"/>
    <row r="198" s="201" customFormat="1" ht="10.199999999999999" x14ac:dyDescent="0.2"/>
    <row r="199" s="201" customFormat="1" ht="10.199999999999999" x14ac:dyDescent="0.2"/>
    <row r="200" s="201" customFormat="1" ht="10.199999999999999" x14ac:dyDescent="0.2"/>
    <row r="201" s="201" customFormat="1" ht="10.199999999999999" x14ac:dyDescent="0.2"/>
    <row r="202" s="201" customFormat="1" ht="10.199999999999999" x14ac:dyDescent="0.2"/>
    <row r="203" s="201" customFormat="1" ht="10.199999999999999" x14ac:dyDescent="0.2"/>
    <row r="204" s="201" customFormat="1" ht="10.199999999999999" x14ac:dyDescent="0.2"/>
    <row r="205" s="201" customFormat="1" ht="10.199999999999999" x14ac:dyDescent="0.2"/>
    <row r="206" s="201" customFormat="1" ht="10.199999999999999" x14ac:dyDescent="0.2"/>
    <row r="207" s="201" customFormat="1" ht="10.199999999999999" x14ac:dyDescent="0.2"/>
    <row r="208" s="201" customFormat="1" ht="10.199999999999999" x14ac:dyDescent="0.2"/>
    <row r="209" s="201" customFormat="1" ht="10.199999999999999" x14ac:dyDescent="0.2"/>
    <row r="210" s="201" customFormat="1" ht="10.199999999999999" x14ac:dyDescent="0.2"/>
    <row r="211" s="201" customFormat="1" ht="10.199999999999999" x14ac:dyDescent="0.2"/>
    <row r="212" s="201" customFormat="1" ht="10.199999999999999" x14ac:dyDescent="0.2"/>
    <row r="213" s="201" customFormat="1" ht="10.199999999999999" x14ac:dyDescent="0.2"/>
    <row r="214" s="201" customFormat="1" ht="10.199999999999999" x14ac:dyDescent="0.2"/>
    <row r="215" s="201" customFormat="1" ht="10.199999999999999" x14ac:dyDescent="0.2"/>
    <row r="216" s="201" customFormat="1" ht="10.199999999999999" x14ac:dyDescent="0.2"/>
    <row r="217" s="201" customFormat="1" ht="10.199999999999999" x14ac:dyDescent="0.2"/>
    <row r="218" s="201" customFormat="1" ht="10.199999999999999" x14ac:dyDescent="0.2"/>
    <row r="219" s="201" customFormat="1" ht="10.199999999999999" x14ac:dyDescent="0.2"/>
    <row r="220" s="201" customFormat="1" ht="10.199999999999999" x14ac:dyDescent="0.2"/>
    <row r="221" s="201" customFormat="1" ht="10.199999999999999" x14ac:dyDescent="0.2"/>
    <row r="222" s="201" customFormat="1" ht="10.199999999999999" x14ac:dyDescent="0.2"/>
    <row r="223" s="201" customFormat="1" ht="10.199999999999999" x14ac:dyDescent="0.2"/>
    <row r="224" s="201" customFormat="1" ht="10.199999999999999" x14ac:dyDescent="0.2"/>
    <row r="225" s="201" customFormat="1" ht="10.199999999999999" x14ac:dyDescent="0.2"/>
    <row r="226" s="201" customFormat="1" ht="10.199999999999999" x14ac:dyDescent="0.2"/>
    <row r="227" s="201" customFormat="1" ht="10.199999999999999" x14ac:dyDescent="0.2"/>
    <row r="228" s="201" customFormat="1" ht="10.199999999999999" x14ac:dyDescent="0.2"/>
    <row r="229" s="201" customFormat="1" ht="10.199999999999999" x14ac:dyDescent="0.2"/>
    <row r="230" s="201" customFormat="1" ht="10.199999999999999" x14ac:dyDescent="0.2"/>
    <row r="231" s="201" customFormat="1" ht="10.199999999999999" x14ac:dyDescent="0.2"/>
    <row r="232" s="201" customFormat="1" ht="10.199999999999999" x14ac:dyDescent="0.2"/>
    <row r="233" s="201" customFormat="1" ht="10.199999999999999" x14ac:dyDescent="0.2"/>
    <row r="234" s="201" customFormat="1" ht="10.199999999999999" x14ac:dyDescent="0.2"/>
    <row r="235" s="201" customFormat="1" ht="10.199999999999999" x14ac:dyDescent="0.2"/>
    <row r="236" s="201" customFormat="1" ht="10.199999999999999" x14ac:dyDescent="0.2"/>
    <row r="237" s="201" customFormat="1" ht="10.199999999999999" x14ac:dyDescent="0.2"/>
    <row r="238" s="201" customFormat="1" ht="10.199999999999999" x14ac:dyDescent="0.2"/>
    <row r="239" s="201" customFormat="1" ht="10.199999999999999" x14ac:dyDescent="0.2"/>
    <row r="240" s="201" customFormat="1" ht="10.199999999999999" x14ac:dyDescent="0.2"/>
    <row r="241" s="201" customFormat="1" ht="10.199999999999999" x14ac:dyDescent="0.2"/>
    <row r="242" s="201" customFormat="1" ht="10.199999999999999" x14ac:dyDescent="0.2"/>
    <row r="243" s="201" customFormat="1" ht="10.199999999999999" x14ac:dyDescent="0.2"/>
    <row r="244" s="201" customFormat="1" ht="10.199999999999999" x14ac:dyDescent="0.2"/>
    <row r="245" s="201" customFormat="1" ht="10.199999999999999" x14ac:dyDescent="0.2"/>
    <row r="246" s="201" customFormat="1" ht="10.199999999999999" x14ac:dyDescent="0.2"/>
    <row r="247" s="201" customFormat="1" ht="10.199999999999999" x14ac:dyDescent="0.2"/>
    <row r="248" s="201" customFormat="1" ht="10.199999999999999" x14ac:dyDescent="0.2"/>
    <row r="249" s="201" customFormat="1" ht="10.199999999999999" x14ac:dyDescent="0.2"/>
    <row r="250" s="201" customFormat="1" ht="10.199999999999999" x14ac:dyDescent="0.2"/>
    <row r="251" s="201" customFormat="1" ht="10.199999999999999" x14ac:dyDescent="0.2"/>
    <row r="252" s="201" customFormat="1" ht="10.199999999999999" x14ac:dyDescent="0.2"/>
    <row r="253" s="201" customFormat="1" ht="10.199999999999999" x14ac:dyDescent="0.2"/>
    <row r="254" s="201" customFormat="1" ht="10.199999999999999" x14ac:dyDescent="0.2"/>
    <row r="255" s="201" customFormat="1" ht="10.199999999999999" x14ac:dyDescent="0.2"/>
    <row r="256" s="201" customFormat="1" ht="10.199999999999999" x14ac:dyDescent="0.2"/>
    <row r="257" s="201" customFormat="1" ht="10.199999999999999" x14ac:dyDescent="0.2"/>
    <row r="258" s="201" customFormat="1" ht="10.199999999999999" x14ac:dyDescent="0.2"/>
    <row r="259" s="201" customFormat="1" ht="10.199999999999999" x14ac:dyDescent="0.2"/>
    <row r="260" s="201" customFormat="1" ht="10.199999999999999" x14ac:dyDescent="0.2"/>
    <row r="261" s="201" customFormat="1" ht="10.199999999999999" x14ac:dyDescent="0.2"/>
    <row r="262" s="201" customFormat="1" ht="10.199999999999999" x14ac:dyDescent="0.2"/>
    <row r="263" s="201" customFormat="1" ht="10.199999999999999" x14ac:dyDescent="0.2"/>
    <row r="264" s="201" customFormat="1" ht="10.199999999999999" x14ac:dyDescent="0.2"/>
    <row r="265" s="201" customFormat="1" ht="10.199999999999999" x14ac:dyDescent="0.2"/>
    <row r="266" s="201" customFormat="1" ht="10.199999999999999" x14ac:dyDescent="0.2"/>
    <row r="267" s="201" customFormat="1" ht="10.199999999999999" x14ac:dyDescent="0.2"/>
    <row r="268" s="201" customFormat="1" ht="10.199999999999999" x14ac:dyDescent="0.2"/>
    <row r="269" s="201" customFormat="1" ht="10.199999999999999" x14ac:dyDescent="0.2"/>
    <row r="270" s="201" customFormat="1" ht="10.199999999999999" x14ac:dyDescent="0.2"/>
    <row r="271" s="201" customFormat="1" ht="10.199999999999999" x14ac:dyDescent="0.2"/>
    <row r="272" s="201" customFormat="1" ht="10.199999999999999" x14ac:dyDescent="0.2"/>
    <row r="273" s="201" customFormat="1" ht="10.199999999999999" x14ac:dyDescent="0.2"/>
    <row r="274" s="201" customFormat="1" ht="10.199999999999999" x14ac:dyDescent="0.2"/>
    <row r="275" s="201" customFormat="1" ht="10.199999999999999" x14ac:dyDescent="0.2"/>
    <row r="276" s="201" customFormat="1" ht="10.199999999999999" x14ac:dyDescent="0.2"/>
    <row r="277" s="201" customFormat="1" ht="10.199999999999999" x14ac:dyDescent="0.2"/>
    <row r="278" s="201" customFormat="1" ht="10.199999999999999" x14ac:dyDescent="0.2"/>
    <row r="279" s="201" customFormat="1" ht="10.199999999999999" x14ac:dyDescent="0.2"/>
    <row r="280" s="201" customFormat="1" ht="10.199999999999999" x14ac:dyDescent="0.2"/>
    <row r="281" s="201" customFormat="1" ht="10.199999999999999" x14ac:dyDescent="0.2"/>
    <row r="282" s="201" customFormat="1" ht="10.199999999999999" x14ac:dyDescent="0.2"/>
    <row r="283" s="201" customFormat="1" ht="10.199999999999999" x14ac:dyDescent="0.2"/>
    <row r="284" s="201" customFormat="1" ht="10.199999999999999" x14ac:dyDescent="0.2"/>
    <row r="285" s="201" customFormat="1" ht="10.199999999999999" x14ac:dyDescent="0.2"/>
    <row r="286" s="201" customFormat="1" ht="10.199999999999999" x14ac:dyDescent="0.2"/>
    <row r="287" s="201" customFormat="1" ht="10.199999999999999" x14ac:dyDescent="0.2"/>
    <row r="288" s="201" customFormat="1" ht="10.199999999999999" x14ac:dyDescent="0.2"/>
    <row r="289" s="201" customFormat="1" ht="10.199999999999999" x14ac:dyDescent="0.2"/>
    <row r="290" s="201" customFormat="1" ht="10.199999999999999" x14ac:dyDescent="0.2"/>
    <row r="291" s="201" customFormat="1" ht="10.199999999999999" x14ac:dyDescent="0.2"/>
    <row r="292" s="201" customFormat="1" ht="10.199999999999999" x14ac:dyDescent="0.2"/>
    <row r="293" s="201" customFormat="1" ht="10.199999999999999" x14ac:dyDescent="0.2"/>
    <row r="294" s="201" customFormat="1" ht="10.199999999999999" x14ac:dyDescent="0.2"/>
    <row r="295" s="201" customFormat="1" ht="10.199999999999999" x14ac:dyDescent="0.2"/>
    <row r="296" s="201" customFormat="1" ht="10.199999999999999" x14ac:dyDescent="0.2"/>
    <row r="297" s="201" customFormat="1" ht="10.199999999999999" x14ac:dyDescent="0.2"/>
    <row r="298" s="201" customFormat="1" ht="10.199999999999999" x14ac:dyDescent="0.2"/>
    <row r="299" s="201" customFormat="1" ht="10.199999999999999" x14ac:dyDescent="0.2"/>
    <row r="300" s="201" customFormat="1" ht="10.199999999999999" x14ac:dyDescent="0.2"/>
    <row r="301" s="201" customFormat="1" ht="10.199999999999999" x14ac:dyDescent="0.2"/>
    <row r="302" s="201" customFormat="1" ht="10.199999999999999" x14ac:dyDescent="0.2"/>
    <row r="303" s="201" customFormat="1" ht="10.199999999999999" x14ac:dyDescent="0.2"/>
    <row r="304" s="201" customFormat="1" ht="10.199999999999999" x14ac:dyDescent="0.2"/>
    <row r="305" s="201" customFormat="1" ht="10.199999999999999" x14ac:dyDescent="0.2"/>
    <row r="306" s="201" customFormat="1" ht="10.199999999999999" x14ac:dyDescent="0.2"/>
    <row r="307" s="201" customFormat="1" ht="10.199999999999999" x14ac:dyDescent="0.2"/>
    <row r="308" s="201" customFormat="1" ht="10.199999999999999" x14ac:dyDescent="0.2"/>
    <row r="309" s="201" customFormat="1" ht="10.199999999999999" x14ac:dyDescent="0.2"/>
    <row r="310" s="201" customFormat="1" ht="10.199999999999999" x14ac:dyDescent="0.2"/>
    <row r="311" s="201" customFormat="1" ht="10.199999999999999" x14ac:dyDescent="0.2"/>
    <row r="312" s="201" customFormat="1" ht="10.199999999999999" x14ac:dyDescent="0.2"/>
    <row r="313" s="201" customFormat="1" ht="10.199999999999999" x14ac:dyDescent="0.2"/>
    <row r="314" s="201" customFormat="1" ht="10.199999999999999" x14ac:dyDescent="0.2"/>
    <row r="315" s="201" customFormat="1" ht="10.199999999999999" x14ac:dyDescent="0.2"/>
    <row r="316" s="201" customFormat="1" ht="10.199999999999999" x14ac:dyDescent="0.2"/>
    <row r="317" s="201" customFormat="1" ht="10.199999999999999" x14ac:dyDescent="0.2"/>
    <row r="318" s="201" customFormat="1" ht="10.199999999999999" x14ac:dyDescent="0.2"/>
    <row r="319" s="201" customFormat="1" ht="10.199999999999999" x14ac:dyDescent="0.2"/>
    <row r="320" s="201" customFormat="1" ht="10.199999999999999" x14ac:dyDescent="0.2"/>
    <row r="321" s="201" customFormat="1" ht="10.199999999999999" x14ac:dyDescent="0.2"/>
    <row r="322" s="201" customFormat="1" ht="10.199999999999999" x14ac:dyDescent="0.2"/>
    <row r="323" s="201" customFormat="1" ht="10.199999999999999" x14ac:dyDescent="0.2"/>
    <row r="324" s="201" customFormat="1" ht="10.199999999999999" x14ac:dyDescent="0.2"/>
    <row r="325" s="201" customFormat="1" ht="10.199999999999999" x14ac:dyDescent="0.2"/>
    <row r="326" s="201" customFormat="1" ht="10.199999999999999" x14ac:dyDescent="0.2"/>
    <row r="327" s="201" customFormat="1" ht="10.199999999999999" x14ac:dyDescent="0.2"/>
    <row r="328" s="201" customFormat="1" ht="10.199999999999999" x14ac:dyDescent="0.2"/>
    <row r="329" s="201" customFormat="1" ht="10.199999999999999" x14ac:dyDescent="0.2"/>
    <row r="330" s="201" customFormat="1" ht="10.199999999999999" x14ac:dyDescent="0.2"/>
    <row r="331" s="201" customFormat="1" ht="10.199999999999999" x14ac:dyDescent="0.2"/>
    <row r="332" s="201" customFormat="1" ht="10.199999999999999" x14ac:dyDescent="0.2"/>
    <row r="333" s="201" customFormat="1" ht="10.199999999999999" x14ac:dyDescent="0.2"/>
    <row r="334" s="201" customFormat="1" ht="10.199999999999999" x14ac:dyDescent="0.2"/>
    <row r="335" s="201" customFormat="1" ht="10.199999999999999" x14ac:dyDescent="0.2"/>
    <row r="336" s="201" customFormat="1" ht="10.199999999999999" x14ac:dyDescent="0.2"/>
    <row r="337" s="201" customFormat="1" ht="10.199999999999999" x14ac:dyDescent="0.2"/>
    <row r="338" s="201" customFormat="1" ht="10.199999999999999" x14ac:dyDescent="0.2"/>
    <row r="339" s="201" customFormat="1" ht="10.199999999999999" x14ac:dyDescent="0.2"/>
    <row r="340" s="201" customFormat="1" ht="10.199999999999999" x14ac:dyDescent="0.2"/>
    <row r="341" s="201" customFormat="1" ht="10.199999999999999" x14ac:dyDescent="0.2"/>
    <row r="342" s="201" customFormat="1" ht="10.199999999999999" x14ac:dyDescent="0.2"/>
    <row r="343" s="201" customFormat="1" ht="10.199999999999999" x14ac:dyDescent="0.2"/>
    <row r="344" s="201" customFormat="1" ht="10.199999999999999" x14ac:dyDescent="0.2"/>
    <row r="345" s="201" customFormat="1" ht="10.199999999999999" x14ac:dyDescent="0.2"/>
    <row r="346" s="201" customFormat="1" ht="10.199999999999999" x14ac:dyDescent="0.2"/>
    <row r="347" s="201" customFormat="1" ht="10.199999999999999" x14ac:dyDescent="0.2"/>
    <row r="348" s="201" customFormat="1" ht="10.199999999999999" x14ac:dyDescent="0.2"/>
    <row r="349" s="201" customFormat="1" ht="10.199999999999999" x14ac:dyDescent="0.2"/>
    <row r="350" s="201" customFormat="1" ht="10.199999999999999" x14ac:dyDescent="0.2"/>
    <row r="351" s="201" customFormat="1" ht="10.199999999999999" x14ac:dyDescent="0.2"/>
    <row r="352" s="201" customFormat="1" ht="10.199999999999999" x14ac:dyDescent="0.2"/>
    <row r="353" s="201" customFormat="1" ht="10.199999999999999" x14ac:dyDescent="0.2"/>
    <row r="354" s="201" customFormat="1" ht="10.199999999999999" x14ac:dyDescent="0.2"/>
    <row r="355" s="201" customFormat="1" ht="10.199999999999999" x14ac:dyDescent="0.2"/>
    <row r="356" s="201" customFormat="1" ht="10.199999999999999" x14ac:dyDescent="0.2"/>
    <row r="357" s="201" customFormat="1" ht="10.199999999999999" x14ac:dyDescent="0.2"/>
    <row r="358" s="201" customFormat="1" ht="10.199999999999999" x14ac:dyDescent="0.2"/>
    <row r="359" s="201" customFormat="1" ht="10.199999999999999" x14ac:dyDescent="0.2"/>
    <row r="360" s="201" customFormat="1" ht="10.199999999999999" x14ac:dyDescent="0.2"/>
    <row r="361" s="201" customFormat="1" ht="10.199999999999999" x14ac:dyDescent="0.2"/>
    <row r="362" s="201" customFormat="1" ht="10.199999999999999" x14ac:dyDescent="0.2"/>
    <row r="363" s="201" customFormat="1" ht="10.199999999999999" x14ac:dyDescent="0.2"/>
    <row r="364" s="201" customFormat="1" ht="10.199999999999999" x14ac:dyDescent="0.2"/>
    <row r="365" s="201" customFormat="1" ht="10.199999999999999" x14ac:dyDescent="0.2"/>
    <row r="366" s="201" customFormat="1" ht="10.199999999999999" x14ac:dyDescent="0.2"/>
    <row r="367" s="201" customFormat="1" ht="10.199999999999999" x14ac:dyDescent="0.2"/>
    <row r="368" s="201" customFormat="1" ht="10.199999999999999" x14ac:dyDescent="0.2"/>
    <row r="369" s="201" customFormat="1" ht="10.199999999999999" x14ac:dyDescent="0.2"/>
    <row r="370" s="201" customFormat="1" ht="10.199999999999999" x14ac:dyDescent="0.2"/>
    <row r="371" s="201" customFormat="1" ht="10.199999999999999" x14ac:dyDescent="0.2"/>
    <row r="372" s="201" customFormat="1" ht="10.199999999999999" x14ac:dyDescent="0.2"/>
    <row r="373" s="201" customFormat="1" ht="10.199999999999999" x14ac:dyDescent="0.2"/>
    <row r="374" s="201" customFormat="1" ht="10.199999999999999" x14ac:dyDescent="0.2"/>
    <row r="375" s="201" customFormat="1" ht="10.199999999999999" x14ac:dyDescent="0.2"/>
    <row r="376" s="201" customFormat="1" ht="10.199999999999999" x14ac:dyDescent="0.2"/>
    <row r="377" s="201" customFormat="1" ht="10.199999999999999" x14ac:dyDescent="0.2"/>
    <row r="378" s="201" customFormat="1" ht="10.199999999999999" x14ac:dyDescent="0.2"/>
    <row r="379" s="201" customFormat="1" ht="10.199999999999999" x14ac:dyDescent="0.2"/>
    <row r="380" s="201" customFormat="1" ht="10.199999999999999" x14ac:dyDescent="0.2"/>
    <row r="381" s="201" customFormat="1" ht="10.199999999999999" x14ac:dyDescent="0.2"/>
    <row r="382" s="201" customFormat="1" ht="10.199999999999999" x14ac:dyDescent="0.2"/>
    <row r="383" s="201" customFormat="1" ht="10.199999999999999" x14ac:dyDescent="0.2"/>
    <row r="384" s="201" customFormat="1" ht="10.199999999999999" x14ac:dyDescent="0.2"/>
    <row r="385" s="201" customFormat="1" ht="10.199999999999999" x14ac:dyDescent="0.2"/>
    <row r="386" s="201" customFormat="1" ht="10.199999999999999" x14ac:dyDescent="0.2"/>
    <row r="387" s="201" customFormat="1" ht="10.199999999999999" x14ac:dyDescent="0.2"/>
    <row r="388" s="201" customFormat="1" ht="10.199999999999999" x14ac:dyDescent="0.2"/>
    <row r="389" s="201" customFormat="1" ht="10.199999999999999" x14ac:dyDescent="0.2"/>
    <row r="390" s="201" customFormat="1" ht="10.199999999999999" x14ac:dyDescent="0.2"/>
    <row r="391" s="201" customFormat="1" ht="10.199999999999999" x14ac:dyDescent="0.2"/>
    <row r="392" s="201" customFormat="1" ht="10.199999999999999" x14ac:dyDescent="0.2"/>
    <row r="393" s="201" customFormat="1" ht="10.199999999999999" x14ac:dyDescent="0.2"/>
    <row r="394" s="201" customFormat="1" ht="10.199999999999999" x14ac:dyDescent="0.2"/>
    <row r="395" s="201" customFormat="1" ht="10.199999999999999" x14ac:dyDescent="0.2"/>
    <row r="396" s="201" customFormat="1" ht="10.199999999999999" x14ac:dyDescent="0.2"/>
    <row r="397" s="201" customFormat="1" ht="10.199999999999999" x14ac:dyDescent="0.2"/>
    <row r="398" s="201" customFormat="1" ht="10.199999999999999" x14ac:dyDescent="0.2"/>
    <row r="399" s="201" customFormat="1" ht="10.199999999999999" x14ac:dyDescent="0.2"/>
    <row r="400" s="201" customFormat="1" ht="10.199999999999999" x14ac:dyDescent="0.2"/>
    <row r="401" s="201" customFormat="1" ht="10.199999999999999" x14ac:dyDescent="0.2"/>
    <row r="402" s="201" customFormat="1" ht="10.199999999999999" x14ac:dyDescent="0.2"/>
    <row r="403" s="201" customFormat="1" ht="10.199999999999999" x14ac:dyDescent="0.2"/>
    <row r="404" s="201" customFormat="1" ht="10.199999999999999" x14ac:dyDescent="0.2"/>
    <row r="405" s="201" customFormat="1" ht="10.199999999999999" x14ac:dyDescent="0.2"/>
    <row r="406" s="201" customFormat="1" ht="10.199999999999999" x14ac:dyDescent="0.2"/>
    <row r="407" s="201" customFormat="1" ht="10.199999999999999" x14ac:dyDescent="0.2"/>
    <row r="408" s="201" customFormat="1" ht="10.199999999999999" x14ac:dyDescent="0.2"/>
    <row r="409" s="201" customFormat="1" ht="10.199999999999999" x14ac:dyDescent="0.2"/>
    <row r="410" s="201" customFormat="1" ht="10.199999999999999" x14ac:dyDescent="0.2"/>
    <row r="411" s="201" customFormat="1" ht="10.199999999999999" x14ac:dyDescent="0.2"/>
    <row r="412" s="201" customFormat="1" ht="10.199999999999999" x14ac:dyDescent="0.2"/>
    <row r="413" s="201" customFormat="1" ht="10.199999999999999" x14ac:dyDescent="0.2"/>
    <row r="414" s="201" customFormat="1" ht="10.199999999999999" x14ac:dyDescent="0.2"/>
    <row r="415" s="201" customFormat="1" ht="10.199999999999999" x14ac:dyDescent="0.2"/>
    <row r="416" s="201" customFormat="1" ht="10.199999999999999" x14ac:dyDescent="0.2"/>
    <row r="417" s="201" customFormat="1" ht="10.199999999999999" x14ac:dyDescent="0.2"/>
    <row r="418" s="201" customFormat="1" ht="10.199999999999999" x14ac:dyDescent="0.2"/>
    <row r="419" s="201" customFormat="1" ht="10.199999999999999" x14ac:dyDescent="0.2"/>
    <row r="420" s="201" customFormat="1" ht="10.199999999999999" x14ac:dyDescent="0.2"/>
    <row r="421" s="201" customFormat="1" ht="10.199999999999999" x14ac:dyDescent="0.2"/>
    <row r="422" s="201" customFormat="1" ht="10.199999999999999" x14ac:dyDescent="0.2"/>
    <row r="423" s="201" customFormat="1" ht="10.199999999999999" x14ac:dyDescent="0.2"/>
    <row r="424" s="201" customFormat="1" ht="10.199999999999999" x14ac:dyDescent="0.2"/>
    <row r="425" s="201" customFormat="1" ht="10.199999999999999" x14ac:dyDescent="0.2"/>
    <row r="426" s="201" customFormat="1" ht="10.199999999999999" x14ac:dyDescent="0.2"/>
    <row r="427" s="201" customFormat="1" ht="10.199999999999999" x14ac:dyDescent="0.2"/>
    <row r="428" s="201" customFormat="1" ht="10.199999999999999" x14ac:dyDescent="0.2"/>
    <row r="429" s="201" customFormat="1" ht="10.199999999999999" x14ac:dyDescent="0.2"/>
    <row r="430" s="201" customFormat="1" ht="10.199999999999999" x14ac:dyDescent="0.2"/>
    <row r="431" s="201" customFormat="1" ht="10.199999999999999" x14ac:dyDescent="0.2"/>
    <row r="432" s="201" customFormat="1" ht="10.199999999999999" x14ac:dyDescent="0.2"/>
    <row r="433" s="201" customFormat="1" ht="10.199999999999999" x14ac:dyDescent="0.2"/>
    <row r="434" s="201" customFormat="1" ht="10.199999999999999" x14ac:dyDescent="0.2"/>
    <row r="435" s="201" customFormat="1" ht="10.199999999999999" x14ac:dyDescent="0.2"/>
    <row r="436" s="201" customFormat="1" ht="10.199999999999999" x14ac:dyDescent="0.2"/>
  </sheetData>
  <sheetProtection selectLockedCells="1" selectUnlockedCells="1"/>
  <pageMargins left="0.39374999999999999" right="0.39374999999999999" top="0.78749999999999998" bottom="0.78749999999999998" header="0.51180555555555551" footer="0.51180555555555551"/>
  <pageSetup scale="95" firstPageNumber="0" fitToHeight="1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3"/>
  <sheetViews>
    <sheetView showGridLines="0" tabSelected="1" defaultGridColor="0" topLeftCell="A30" colorId="8" workbookViewId="0">
      <selection activeCell="A39" sqref="A39:K44"/>
    </sheetView>
  </sheetViews>
  <sheetFormatPr defaultColWidth="10.42578125" defaultRowHeight="12" customHeight="1" x14ac:dyDescent="0.2"/>
  <cols>
    <col min="1" max="1" width="4.28515625" style="1" customWidth="1"/>
    <col min="2" max="2" width="5.28515625" style="2" customWidth="1"/>
    <col min="3" max="3" width="13.85546875" style="3" customWidth="1"/>
    <col min="4" max="4" width="59.7109375" style="3" customWidth="1"/>
    <col min="5" max="5" width="5.42578125" style="3" customWidth="1"/>
    <col min="6" max="6" width="11.28515625" style="4" customWidth="1"/>
    <col min="7" max="7" width="11.42578125" style="5" customWidth="1"/>
    <col min="8" max="8" width="15.42578125" style="5" customWidth="1"/>
    <col min="9" max="9" width="15.28515625" style="5" customWidth="1"/>
    <col min="10" max="10" width="16.140625" style="5" customWidth="1"/>
    <col min="11" max="11" width="14.85546875" style="4" customWidth="1"/>
    <col min="12" max="16384" width="10.42578125" style="6"/>
  </cols>
  <sheetData>
    <row r="1" spans="1:11" ht="17.25" customHeight="1" x14ac:dyDescent="0.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2.75" customHeight="1" x14ac:dyDescent="0.2">
      <c r="A2" s="9" t="s">
        <v>551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">
      <c r="A3" s="9" t="s">
        <v>552</v>
      </c>
      <c r="B3" s="8"/>
      <c r="C3" s="8"/>
      <c r="D3" s="8"/>
      <c r="E3" s="8"/>
      <c r="F3" s="8"/>
      <c r="G3" s="8" t="s">
        <v>171</v>
      </c>
      <c r="H3" s="8" t="s">
        <v>307</v>
      </c>
      <c r="I3" s="8"/>
      <c r="J3" s="8"/>
      <c r="K3" s="8"/>
    </row>
    <row r="4" spans="1:11" ht="12.75" customHeight="1" x14ac:dyDescent="0.2">
      <c r="A4" s="9" t="s">
        <v>1</v>
      </c>
      <c r="B4" s="8"/>
      <c r="C4" s="8"/>
      <c r="D4" s="8"/>
      <c r="E4" s="8"/>
      <c r="F4" s="8"/>
      <c r="G4" s="8" t="s">
        <v>2</v>
      </c>
      <c r="H4" s="8"/>
      <c r="I4" s="8"/>
      <c r="J4" s="8"/>
      <c r="K4" s="8"/>
    </row>
    <row r="5" spans="1:11" ht="12.75" customHeight="1" x14ac:dyDescent="0.2">
      <c r="A5" s="8" t="s">
        <v>3</v>
      </c>
      <c r="B5" s="8"/>
      <c r="C5" s="8"/>
      <c r="D5" s="8"/>
      <c r="E5" s="8"/>
      <c r="F5" s="8"/>
      <c r="G5" s="8" t="s">
        <v>172</v>
      </c>
      <c r="H5" s="57">
        <v>43312</v>
      </c>
      <c r="I5" s="8"/>
      <c r="J5" s="8"/>
      <c r="K5" s="8"/>
    </row>
    <row r="6" spans="1:11" ht="9.75" customHeight="1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9.25" customHeight="1" thickBo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13</v>
      </c>
      <c r="K7" s="10" t="s">
        <v>14</v>
      </c>
    </row>
    <row r="8" spans="1:11" ht="12.75" customHeight="1" thickBot="1" x14ac:dyDescent="0.25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 t="s">
        <v>20</v>
      </c>
      <c r="G8" s="10" t="s">
        <v>21</v>
      </c>
      <c r="H8" s="10" t="s">
        <v>22</v>
      </c>
      <c r="I8" s="10" t="s">
        <v>23</v>
      </c>
      <c r="J8" s="10" t="s">
        <v>24</v>
      </c>
      <c r="K8" s="10" t="s">
        <v>25</v>
      </c>
    </row>
    <row r="9" spans="1:11" ht="4.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4.25" customHeight="1" x14ac:dyDescent="0.25">
      <c r="A10" s="12"/>
      <c r="B10" s="13"/>
      <c r="C10" s="14" t="s">
        <v>15</v>
      </c>
      <c r="D10" s="14" t="s">
        <v>26</v>
      </c>
      <c r="E10" s="14"/>
      <c r="F10" s="15"/>
      <c r="G10" s="16"/>
      <c r="H10" s="16">
        <f>SUM(H11,H17,H26,H39)</f>
        <v>47587.5</v>
      </c>
      <c r="I10" s="16">
        <f t="shared" ref="I10:K10" si="0">SUM(I11,I17,I26,I39)</f>
        <v>255412.82090000002</v>
      </c>
      <c r="J10" s="16">
        <f t="shared" si="0"/>
        <v>303000.32089999999</v>
      </c>
      <c r="K10" s="16">
        <f t="shared" si="0"/>
        <v>2633.8623925799998</v>
      </c>
    </row>
    <row r="11" spans="1:11" ht="21" customHeight="1" thickBot="1" x14ac:dyDescent="0.25">
      <c r="A11" s="17"/>
      <c r="B11" s="18"/>
      <c r="C11" s="19" t="s">
        <v>17</v>
      </c>
      <c r="D11" s="19" t="s">
        <v>30</v>
      </c>
      <c r="E11" s="19"/>
      <c r="F11" s="20"/>
      <c r="G11" s="21"/>
      <c r="H11" s="21">
        <f>SUM(H12:H16)</f>
        <v>0</v>
      </c>
      <c r="I11" s="21">
        <f>SUM(I12:I16)</f>
        <v>21635.922999999999</v>
      </c>
      <c r="J11" s="21">
        <f t="shared" ref="J11:J102" si="1">SUM(H11:I11)</f>
        <v>21635.922999999999</v>
      </c>
      <c r="K11" s="20">
        <v>315.97383550000001</v>
      </c>
    </row>
    <row r="12" spans="1:11" ht="13.5" customHeight="1" x14ac:dyDescent="0.2">
      <c r="A12" s="22">
        <v>1</v>
      </c>
      <c r="B12" s="23" t="s">
        <v>28</v>
      </c>
      <c r="C12" s="24" t="s">
        <v>173</v>
      </c>
      <c r="D12" s="24" t="s">
        <v>174</v>
      </c>
      <c r="E12" s="24" t="s">
        <v>27</v>
      </c>
      <c r="F12" s="25">
        <v>24.3</v>
      </c>
      <c r="G12" s="26">
        <v>124.5</v>
      </c>
      <c r="H12" s="26">
        <v>0</v>
      </c>
      <c r="I12" s="26">
        <f>F12*G12</f>
        <v>3025.35</v>
      </c>
      <c r="J12" s="26">
        <f t="shared" si="1"/>
        <v>3025.35</v>
      </c>
      <c r="K12" s="27">
        <v>47.542707</v>
      </c>
    </row>
    <row r="13" spans="1:11" ht="13.5" customHeight="1" x14ac:dyDescent="0.2">
      <c r="A13" s="28">
        <v>2</v>
      </c>
      <c r="B13" s="29" t="s">
        <v>28</v>
      </c>
      <c r="C13" s="30" t="s">
        <v>32</v>
      </c>
      <c r="D13" s="30" t="s">
        <v>33</v>
      </c>
      <c r="E13" s="30" t="s">
        <v>27</v>
      </c>
      <c r="F13" s="31">
        <v>130.84</v>
      </c>
      <c r="G13" s="32">
        <v>129.4</v>
      </c>
      <c r="H13" s="32">
        <v>0</v>
      </c>
      <c r="I13" s="32">
        <f>F13*G13</f>
        <v>16930.696</v>
      </c>
      <c r="J13" s="32">
        <f t="shared" si="1"/>
        <v>16930.696</v>
      </c>
      <c r="K13" s="33">
        <v>263.18204320000001</v>
      </c>
    </row>
    <row r="14" spans="1:11" ht="13.5" customHeight="1" x14ac:dyDescent="0.2">
      <c r="A14" s="28">
        <v>3</v>
      </c>
      <c r="B14" s="29" t="s">
        <v>28</v>
      </c>
      <c r="C14" s="30" t="s">
        <v>34</v>
      </c>
      <c r="D14" s="30" t="s">
        <v>35</v>
      </c>
      <c r="E14" s="30" t="s">
        <v>27</v>
      </c>
      <c r="F14" s="31">
        <v>1.79</v>
      </c>
      <c r="G14" s="32">
        <v>57.3</v>
      </c>
      <c r="H14" s="32">
        <v>0</v>
      </c>
      <c r="I14" s="32">
        <f>F14*G14</f>
        <v>102.56699999999999</v>
      </c>
      <c r="J14" s="32">
        <f t="shared" si="1"/>
        <v>102.56699999999999</v>
      </c>
      <c r="K14" s="33">
        <v>3.9255952999999999</v>
      </c>
    </row>
    <row r="15" spans="1:11" ht="13.5" customHeight="1" x14ac:dyDescent="0.2">
      <c r="A15" s="28">
        <v>4</v>
      </c>
      <c r="B15" s="29" t="s">
        <v>28</v>
      </c>
      <c r="C15" s="30" t="s">
        <v>36</v>
      </c>
      <c r="D15" s="30" t="s">
        <v>37</v>
      </c>
      <c r="E15" s="30" t="s">
        <v>38</v>
      </c>
      <c r="F15" s="31">
        <v>181.3</v>
      </c>
      <c r="G15" s="32">
        <v>6.2</v>
      </c>
      <c r="H15" s="32">
        <v>0</v>
      </c>
      <c r="I15" s="32">
        <f>F15*G15</f>
        <v>1124.0600000000002</v>
      </c>
      <c r="J15" s="32">
        <f t="shared" si="1"/>
        <v>1124.0600000000002</v>
      </c>
      <c r="K15" s="33">
        <v>1.3234900000000001</v>
      </c>
    </row>
    <row r="16" spans="1:11" ht="13.5" customHeight="1" thickBot="1" x14ac:dyDescent="0.25">
      <c r="A16" s="34">
        <v>5</v>
      </c>
      <c r="B16" s="35" t="s">
        <v>28</v>
      </c>
      <c r="C16" s="36" t="s">
        <v>39</v>
      </c>
      <c r="D16" s="36" t="s">
        <v>40</v>
      </c>
      <c r="E16" s="36" t="s">
        <v>38</v>
      </c>
      <c r="F16" s="37">
        <v>181.3</v>
      </c>
      <c r="G16" s="38">
        <v>2.5</v>
      </c>
      <c r="H16" s="38">
        <v>0</v>
      </c>
      <c r="I16" s="38">
        <f>F16*G16</f>
        <v>453.25</v>
      </c>
      <c r="J16" s="38">
        <f t="shared" si="1"/>
        <v>453.25</v>
      </c>
      <c r="K16" s="39">
        <v>0</v>
      </c>
    </row>
    <row r="17" spans="1:11" ht="21" customHeight="1" thickBot="1" x14ac:dyDescent="0.25">
      <c r="A17" s="17"/>
      <c r="B17" s="18"/>
      <c r="C17" s="19" t="s">
        <v>18</v>
      </c>
      <c r="D17" s="19" t="s">
        <v>43</v>
      </c>
      <c r="E17" s="19"/>
      <c r="F17" s="20"/>
      <c r="G17" s="21"/>
      <c r="H17" s="21">
        <f>SUM(H18:H25)</f>
        <v>47450</v>
      </c>
      <c r="I17" s="21">
        <f>SUM(I18:I25)</f>
        <v>130608.5</v>
      </c>
      <c r="J17" s="21">
        <f t="shared" si="1"/>
        <v>178058.5</v>
      </c>
      <c r="K17" s="20">
        <v>1081.12111508</v>
      </c>
    </row>
    <row r="18" spans="1:11" ht="13.5" customHeight="1" x14ac:dyDescent="0.2">
      <c r="A18" s="22">
        <v>6</v>
      </c>
      <c r="B18" s="23" t="s">
        <v>28</v>
      </c>
      <c r="C18" s="24" t="s">
        <v>44</v>
      </c>
      <c r="D18" s="24" t="s">
        <v>45</v>
      </c>
      <c r="E18" s="24" t="s">
        <v>27</v>
      </c>
      <c r="F18" s="25">
        <v>256</v>
      </c>
      <c r="G18" s="26">
        <v>125</v>
      </c>
      <c r="H18" s="26">
        <v>0</v>
      </c>
      <c r="I18" s="26">
        <f t="shared" ref="I18:I24" si="2">F18*G18</f>
        <v>32000</v>
      </c>
      <c r="J18" s="26">
        <f t="shared" si="1"/>
        <v>32000</v>
      </c>
      <c r="K18" s="27">
        <v>432.27972</v>
      </c>
    </row>
    <row r="19" spans="1:11" ht="24" customHeight="1" x14ac:dyDescent="0.2">
      <c r="A19" s="28">
        <v>7</v>
      </c>
      <c r="B19" s="29" t="s">
        <v>28</v>
      </c>
      <c r="C19" s="30" t="s">
        <v>46</v>
      </c>
      <c r="D19" s="30" t="s">
        <v>47</v>
      </c>
      <c r="E19" s="30" t="s">
        <v>29</v>
      </c>
      <c r="F19" s="31">
        <v>38.6</v>
      </c>
      <c r="G19" s="32">
        <v>1425</v>
      </c>
      <c r="H19" s="32">
        <v>0</v>
      </c>
      <c r="I19" s="32">
        <f t="shared" si="2"/>
        <v>55005</v>
      </c>
      <c r="J19" s="32">
        <f t="shared" si="1"/>
        <v>55005</v>
      </c>
      <c r="K19" s="33">
        <v>18.934305599999998</v>
      </c>
    </row>
    <row r="20" spans="1:11" ht="13.5" customHeight="1" x14ac:dyDescent="0.2">
      <c r="A20" s="28">
        <v>8</v>
      </c>
      <c r="B20" s="29" t="s">
        <v>28</v>
      </c>
      <c r="C20" s="30" t="s">
        <v>48</v>
      </c>
      <c r="D20" s="30" t="s">
        <v>49</v>
      </c>
      <c r="E20" s="30" t="s">
        <v>27</v>
      </c>
      <c r="F20" s="31">
        <v>75</v>
      </c>
      <c r="G20" s="32">
        <v>155</v>
      </c>
      <c r="H20" s="32">
        <v>0</v>
      </c>
      <c r="I20" s="32">
        <f t="shared" si="2"/>
        <v>11625</v>
      </c>
      <c r="J20" s="32">
        <f t="shared" si="1"/>
        <v>11625</v>
      </c>
      <c r="K20" s="33">
        <v>604.20632999999998</v>
      </c>
    </row>
    <row r="21" spans="1:11" ht="13.5" customHeight="1" x14ac:dyDescent="0.2">
      <c r="A21" s="28">
        <v>9</v>
      </c>
      <c r="B21" s="29" t="s">
        <v>28</v>
      </c>
      <c r="C21" s="30" t="s">
        <v>50</v>
      </c>
      <c r="D21" s="30" t="s">
        <v>51</v>
      </c>
      <c r="E21" s="30" t="s">
        <v>38</v>
      </c>
      <c r="F21" s="31">
        <v>910</v>
      </c>
      <c r="G21" s="32">
        <v>10</v>
      </c>
      <c r="H21" s="32">
        <v>0</v>
      </c>
      <c r="I21" s="32">
        <f t="shared" si="2"/>
        <v>9100</v>
      </c>
      <c r="J21" s="32">
        <f t="shared" si="1"/>
        <v>9100</v>
      </c>
      <c r="K21" s="33">
        <v>3.1031</v>
      </c>
    </row>
    <row r="22" spans="1:11" ht="13.5" customHeight="1" x14ac:dyDescent="0.2">
      <c r="A22" s="28">
        <v>10</v>
      </c>
      <c r="B22" s="29" t="s">
        <v>28</v>
      </c>
      <c r="C22" s="30" t="s">
        <v>52</v>
      </c>
      <c r="D22" s="30" t="s">
        <v>53</v>
      </c>
      <c r="E22" s="30" t="s">
        <v>38</v>
      </c>
      <c r="F22" s="31">
        <v>910</v>
      </c>
      <c r="G22" s="32">
        <v>4.5</v>
      </c>
      <c r="H22" s="32">
        <v>0</v>
      </c>
      <c r="I22" s="32">
        <f t="shared" si="2"/>
        <v>4095</v>
      </c>
      <c r="J22" s="32">
        <f t="shared" si="1"/>
        <v>4095</v>
      </c>
      <c r="K22" s="33">
        <v>0</v>
      </c>
    </row>
    <row r="23" spans="1:11" ht="13.5" customHeight="1" x14ac:dyDescent="0.2">
      <c r="A23" s="28">
        <v>11</v>
      </c>
      <c r="B23" s="29" t="s">
        <v>28</v>
      </c>
      <c r="C23" s="30" t="s">
        <v>54</v>
      </c>
      <c r="D23" s="30" t="s">
        <v>55</v>
      </c>
      <c r="E23" s="30" t="s">
        <v>29</v>
      </c>
      <c r="F23" s="31">
        <v>8.6199999999999992</v>
      </c>
      <c r="G23" s="32">
        <v>1425</v>
      </c>
      <c r="H23" s="32">
        <v>0</v>
      </c>
      <c r="I23" s="32">
        <f t="shared" si="2"/>
        <v>12283.499999999998</v>
      </c>
      <c r="J23" s="32">
        <f t="shared" si="1"/>
        <v>12283.499999999998</v>
      </c>
      <c r="K23" s="33">
        <v>9.2021947999999991</v>
      </c>
    </row>
    <row r="24" spans="1:11" ht="24" customHeight="1" thickBot="1" x14ac:dyDescent="0.25">
      <c r="A24" s="34">
        <v>12</v>
      </c>
      <c r="B24" s="35" t="s">
        <v>41</v>
      </c>
      <c r="C24" s="36" t="s">
        <v>175</v>
      </c>
      <c r="D24" s="36" t="s">
        <v>176</v>
      </c>
      <c r="E24" s="36" t="s">
        <v>42</v>
      </c>
      <c r="F24" s="37">
        <v>26</v>
      </c>
      <c r="G24" s="38">
        <v>250</v>
      </c>
      <c r="H24" s="38">
        <v>0</v>
      </c>
      <c r="I24" s="38">
        <f t="shared" si="2"/>
        <v>6500</v>
      </c>
      <c r="J24" s="38">
        <f t="shared" si="1"/>
        <v>6500</v>
      </c>
      <c r="K24" s="39">
        <v>0.39546468000000001</v>
      </c>
    </row>
    <row r="25" spans="1:11" ht="13.5" customHeight="1" thickBot="1" x14ac:dyDescent="0.25">
      <c r="A25" s="46">
        <v>13</v>
      </c>
      <c r="B25" s="47" t="s">
        <v>177</v>
      </c>
      <c r="C25" s="48" t="s">
        <v>178</v>
      </c>
      <c r="D25" s="48" t="s">
        <v>179</v>
      </c>
      <c r="E25" s="48" t="s">
        <v>29</v>
      </c>
      <c r="F25" s="49">
        <v>26</v>
      </c>
      <c r="G25" s="50">
        <v>1825</v>
      </c>
      <c r="H25" s="50">
        <f>F25*G25</f>
        <v>47450</v>
      </c>
      <c r="I25" s="50">
        <v>0</v>
      </c>
      <c r="J25" s="50">
        <f t="shared" si="1"/>
        <v>47450</v>
      </c>
      <c r="K25" s="51">
        <v>13</v>
      </c>
    </row>
    <row r="26" spans="1:11" ht="21" customHeight="1" thickBot="1" x14ac:dyDescent="0.25">
      <c r="A26" s="17"/>
      <c r="B26" s="18"/>
      <c r="C26" s="19" t="s">
        <v>20</v>
      </c>
      <c r="D26" s="19" t="s">
        <v>56</v>
      </c>
      <c r="E26" s="19"/>
      <c r="F26" s="20"/>
      <c r="G26" s="21"/>
      <c r="H26" s="21">
        <f>SUM(H27:H38)</f>
        <v>137.5</v>
      </c>
      <c r="I26" s="21">
        <f>SUM(I27:I38)</f>
        <v>63899.499999999993</v>
      </c>
      <c r="J26" s="21">
        <f t="shared" si="1"/>
        <v>64036.999999999993</v>
      </c>
      <c r="K26" s="20">
        <v>856.15878180000004</v>
      </c>
    </row>
    <row r="27" spans="1:11" ht="13.5" customHeight="1" x14ac:dyDescent="0.2">
      <c r="A27" s="22">
        <v>14</v>
      </c>
      <c r="B27" s="23" t="s">
        <v>28</v>
      </c>
      <c r="C27" s="24" t="s">
        <v>57</v>
      </c>
      <c r="D27" s="24" t="s">
        <v>58</v>
      </c>
      <c r="E27" s="24" t="s">
        <v>38</v>
      </c>
      <c r="F27" s="25">
        <v>455</v>
      </c>
      <c r="G27" s="26">
        <v>8.5</v>
      </c>
      <c r="H27" s="26">
        <v>0</v>
      </c>
      <c r="I27" s="26">
        <f t="shared" ref="I27:I37" si="3">F27*G27</f>
        <v>3867.5</v>
      </c>
      <c r="J27" s="26">
        <f t="shared" si="1"/>
        <v>3867.5</v>
      </c>
      <c r="K27" s="27">
        <v>19.382999999999999</v>
      </c>
    </row>
    <row r="28" spans="1:11" ht="24" customHeight="1" x14ac:dyDescent="0.2">
      <c r="A28" s="28">
        <v>15</v>
      </c>
      <c r="B28" s="29" t="s">
        <v>28</v>
      </c>
      <c r="C28" s="30" t="s">
        <v>59</v>
      </c>
      <c r="D28" s="30" t="s">
        <v>60</v>
      </c>
      <c r="E28" s="30" t="s">
        <v>38</v>
      </c>
      <c r="F28" s="31">
        <v>245</v>
      </c>
      <c r="G28" s="32">
        <v>22.2</v>
      </c>
      <c r="H28" s="32">
        <v>0</v>
      </c>
      <c r="I28" s="32">
        <f t="shared" si="3"/>
        <v>5439</v>
      </c>
      <c r="J28" s="32">
        <f t="shared" si="1"/>
        <v>5439</v>
      </c>
      <c r="K28" s="33">
        <v>1.04125</v>
      </c>
    </row>
    <row r="29" spans="1:11" ht="24" customHeight="1" x14ac:dyDescent="0.2">
      <c r="A29" s="28">
        <v>16</v>
      </c>
      <c r="B29" s="29" t="s">
        <v>28</v>
      </c>
      <c r="C29" s="30" t="s">
        <v>61</v>
      </c>
      <c r="D29" s="30" t="s">
        <v>62</v>
      </c>
      <c r="E29" s="30" t="s">
        <v>38</v>
      </c>
      <c r="F29" s="31">
        <v>245</v>
      </c>
      <c r="G29" s="32">
        <v>8.5</v>
      </c>
      <c r="H29" s="32">
        <v>0</v>
      </c>
      <c r="I29" s="32">
        <f t="shared" si="3"/>
        <v>2082.5</v>
      </c>
      <c r="J29" s="32">
        <f t="shared" si="1"/>
        <v>2082.5</v>
      </c>
      <c r="K29" s="33">
        <v>0.87465000000000004</v>
      </c>
    </row>
    <row r="30" spans="1:11" ht="24" customHeight="1" x14ac:dyDescent="0.2">
      <c r="A30" s="28">
        <v>17</v>
      </c>
      <c r="B30" s="29" t="s">
        <v>28</v>
      </c>
      <c r="C30" s="30" t="s">
        <v>63</v>
      </c>
      <c r="D30" s="30" t="s">
        <v>64</v>
      </c>
      <c r="E30" s="30" t="s">
        <v>38</v>
      </c>
      <c r="F30" s="31">
        <v>455</v>
      </c>
      <c r="G30" s="32">
        <v>12</v>
      </c>
      <c r="H30" s="32">
        <v>0</v>
      </c>
      <c r="I30" s="32">
        <f t="shared" si="3"/>
        <v>5460</v>
      </c>
      <c r="J30" s="32">
        <f t="shared" si="1"/>
        <v>5460</v>
      </c>
      <c r="K30" s="33">
        <v>4.04495</v>
      </c>
    </row>
    <row r="31" spans="1:11" ht="24" customHeight="1" x14ac:dyDescent="0.2">
      <c r="A31" s="28">
        <v>18</v>
      </c>
      <c r="B31" s="29" t="s">
        <v>28</v>
      </c>
      <c r="C31" s="30" t="s">
        <v>65</v>
      </c>
      <c r="D31" s="30" t="s">
        <v>66</v>
      </c>
      <c r="E31" s="30" t="s">
        <v>38</v>
      </c>
      <c r="F31" s="31">
        <v>455</v>
      </c>
      <c r="G31" s="32">
        <v>15</v>
      </c>
      <c r="H31" s="32">
        <v>0</v>
      </c>
      <c r="I31" s="32">
        <f t="shared" si="3"/>
        <v>6825</v>
      </c>
      <c r="J31" s="32">
        <f t="shared" si="1"/>
        <v>6825</v>
      </c>
      <c r="K31" s="33">
        <v>4.9276499999999999</v>
      </c>
    </row>
    <row r="32" spans="1:11" ht="13.5" customHeight="1" x14ac:dyDescent="0.2">
      <c r="A32" s="28">
        <v>19</v>
      </c>
      <c r="B32" s="29" t="s">
        <v>28</v>
      </c>
      <c r="C32" s="30" t="s">
        <v>67</v>
      </c>
      <c r="D32" s="30" t="s">
        <v>68</v>
      </c>
      <c r="E32" s="30" t="s">
        <v>27</v>
      </c>
      <c r="F32" s="31">
        <v>197.1</v>
      </c>
      <c r="G32" s="32">
        <v>85</v>
      </c>
      <c r="H32" s="32">
        <v>0</v>
      </c>
      <c r="I32" s="32">
        <f t="shared" si="3"/>
        <v>16753.5</v>
      </c>
      <c r="J32" s="32">
        <f t="shared" si="1"/>
        <v>16753.5</v>
      </c>
      <c r="K32" s="33">
        <v>436.203981</v>
      </c>
    </row>
    <row r="33" spans="1:11" ht="24" customHeight="1" x14ac:dyDescent="0.2">
      <c r="A33" s="28">
        <v>20</v>
      </c>
      <c r="B33" s="29" t="s">
        <v>28</v>
      </c>
      <c r="C33" s="30" t="s">
        <v>69</v>
      </c>
      <c r="D33" s="30" t="s">
        <v>70</v>
      </c>
      <c r="E33" s="30" t="s">
        <v>27</v>
      </c>
      <c r="F33" s="31">
        <v>197.1</v>
      </c>
      <c r="G33" s="32">
        <v>28.25</v>
      </c>
      <c r="H33" s="32">
        <v>0</v>
      </c>
      <c r="I33" s="32">
        <f t="shared" si="3"/>
        <v>5568.0749999999998</v>
      </c>
      <c r="J33" s="32">
        <f t="shared" si="1"/>
        <v>5568.0749999999998</v>
      </c>
      <c r="K33" s="33">
        <v>7.8840000000000003</v>
      </c>
    </row>
    <row r="34" spans="1:11" ht="24" customHeight="1" x14ac:dyDescent="0.2">
      <c r="A34" s="28">
        <v>21</v>
      </c>
      <c r="B34" s="29" t="s">
        <v>28</v>
      </c>
      <c r="C34" s="30" t="s">
        <v>71</v>
      </c>
      <c r="D34" s="30" t="s">
        <v>72</v>
      </c>
      <c r="E34" s="30" t="s">
        <v>29</v>
      </c>
      <c r="F34" s="31">
        <v>10.23</v>
      </c>
      <c r="G34" s="32">
        <v>658</v>
      </c>
      <c r="H34" s="32">
        <v>0</v>
      </c>
      <c r="I34" s="32">
        <f t="shared" si="3"/>
        <v>6731.34</v>
      </c>
      <c r="J34" s="32">
        <f t="shared" si="1"/>
        <v>6731.34</v>
      </c>
      <c r="K34" s="33">
        <v>12.3062808</v>
      </c>
    </row>
    <row r="35" spans="1:11" ht="13.5" customHeight="1" x14ac:dyDescent="0.2">
      <c r="A35" s="28">
        <v>22</v>
      </c>
      <c r="B35" s="29" t="s">
        <v>28</v>
      </c>
      <c r="C35" s="30" t="s">
        <v>73</v>
      </c>
      <c r="D35" s="30" t="s">
        <v>74</v>
      </c>
      <c r="E35" s="30" t="s">
        <v>27</v>
      </c>
      <c r="F35" s="31">
        <v>197.1</v>
      </c>
      <c r="G35" s="32">
        <v>21.35</v>
      </c>
      <c r="H35" s="32">
        <v>0</v>
      </c>
      <c r="I35" s="32">
        <f t="shared" si="3"/>
        <v>4208.085</v>
      </c>
      <c r="J35" s="32">
        <f t="shared" si="1"/>
        <v>4208.085</v>
      </c>
      <c r="K35" s="33">
        <v>362.0727</v>
      </c>
    </row>
    <row r="36" spans="1:11" ht="13.5" customHeight="1" x14ac:dyDescent="0.2">
      <c r="A36" s="28">
        <v>23</v>
      </c>
      <c r="B36" s="29" t="s">
        <v>28</v>
      </c>
      <c r="C36" s="30" t="s">
        <v>75</v>
      </c>
      <c r="D36" s="30" t="s">
        <v>76</v>
      </c>
      <c r="E36" s="30" t="s">
        <v>38</v>
      </c>
      <c r="F36" s="31">
        <v>1314</v>
      </c>
      <c r="G36" s="32">
        <v>5.25</v>
      </c>
      <c r="H36" s="32">
        <v>0</v>
      </c>
      <c r="I36" s="32">
        <f t="shared" si="3"/>
        <v>6898.5</v>
      </c>
      <c r="J36" s="32">
        <f t="shared" si="1"/>
        <v>6898.5</v>
      </c>
      <c r="K36" s="33">
        <v>7.2401400000000002</v>
      </c>
    </row>
    <row r="37" spans="1:11" ht="24" customHeight="1" thickBot="1" x14ac:dyDescent="0.25">
      <c r="A37" s="34">
        <v>24</v>
      </c>
      <c r="B37" s="35" t="s">
        <v>28</v>
      </c>
      <c r="C37" s="36" t="s">
        <v>77</v>
      </c>
      <c r="D37" s="36" t="s">
        <v>78</v>
      </c>
      <c r="E37" s="36" t="s">
        <v>31</v>
      </c>
      <c r="F37" s="37">
        <v>22</v>
      </c>
      <c r="G37" s="38">
        <v>3</v>
      </c>
      <c r="H37" s="38">
        <v>0</v>
      </c>
      <c r="I37" s="38">
        <f t="shared" si="3"/>
        <v>66</v>
      </c>
      <c r="J37" s="38">
        <f t="shared" si="1"/>
        <v>66</v>
      </c>
      <c r="K37" s="39">
        <v>0.17577999999999999</v>
      </c>
    </row>
    <row r="38" spans="1:11" ht="13.5" customHeight="1" thickBot="1" x14ac:dyDescent="0.25">
      <c r="A38" s="46">
        <v>25</v>
      </c>
      <c r="B38" s="47"/>
      <c r="C38" s="48" t="s">
        <v>79</v>
      </c>
      <c r="D38" s="48" t="s">
        <v>80</v>
      </c>
      <c r="E38" s="48" t="s">
        <v>31</v>
      </c>
      <c r="F38" s="49">
        <v>22</v>
      </c>
      <c r="G38" s="50">
        <v>6.25</v>
      </c>
      <c r="H38" s="50">
        <f>F38*G38</f>
        <v>137.5</v>
      </c>
      <c r="I38" s="50">
        <v>0</v>
      </c>
      <c r="J38" s="50">
        <f t="shared" si="1"/>
        <v>137.5</v>
      </c>
      <c r="K38" s="51">
        <v>4.4000000000000003E-3</v>
      </c>
    </row>
    <row r="39" spans="1:11" ht="21" customHeight="1" thickBot="1" x14ac:dyDescent="0.25">
      <c r="A39" s="233"/>
      <c r="B39" s="234"/>
      <c r="C39" s="235" t="s">
        <v>23</v>
      </c>
      <c r="D39" s="235" t="s">
        <v>81</v>
      </c>
      <c r="E39" s="235"/>
      <c r="F39" s="236"/>
      <c r="G39" s="237"/>
      <c r="H39" s="237">
        <f>SUM(H40:H44)</f>
        <v>0</v>
      </c>
      <c r="I39" s="237">
        <f>SUM(I40:I44)</f>
        <v>39268.897900000004</v>
      </c>
      <c r="J39" s="237">
        <f t="shared" si="1"/>
        <v>39268.897900000004</v>
      </c>
      <c r="K39" s="236">
        <v>380.60866019999997</v>
      </c>
    </row>
    <row r="40" spans="1:11" ht="24" customHeight="1" x14ac:dyDescent="0.2">
      <c r="A40" s="238">
        <v>26</v>
      </c>
      <c r="B40" s="239" t="s">
        <v>82</v>
      </c>
      <c r="C40" s="240" t="s">
        <v>83</v>
      </c>
      <c r="D40" s="240" t="s">
        <v>84</v>
      </c>
      <c r="E40" s="240" t="s">
        <v>38</v>
      </c>
      <c r="F40" s="241">
        <v>1085.3900000000001</v>
      </c>
      <c r="G40" s="242">
        <v>2.6</v>
      </c>
      <c r="H40" s="242">
        <v>0</v>
      </c>
      <c r="I40" s="242">
        <f>F40*G40</f>
        <v>2822.0140000000006</v>
      </c>
      <c r="J40" s="242">
        <f t="shared" si="1"/>
        <v>2822.0140000000006</v>
      </c>
      <c r="K40" s="243">
        <v>188.95554509999999</v>
      </c>
    </row>
    <row r="41" spans="1:11" ht="24" customHeight="1" x14ac:dyDescent="0.2">
      <c r="A41" s="244">
        <v>27</v>
      </c>
      <c r="B41" s="245" t="s">
        <v>82</v>
      </c>
      <c r="C41" s="246" t="s">
        <v>85</v>
      </c>
      <c r="D41" s="246" t="s">
        <v>86</v>
      </c>
      <c r="E41" s="246" t="s">
        <v>38</v>
      </c>
      <c r="F41" s="247">
        <v>1085.3900000000001</v>
      </c>
      <c r="G41" s="248">
        <v>0.51</v>
      </c>
      <c r="H41" s="248">
        <v>0</v>
      </c>
      <c r="I41" s="248">
        <f>F41*G41</f>
        <v>553.54890000000012</v>
      </c>
      <c r="J41" s="248">
        <f t="shared" si="1"/>
        <v>553.54890000000012</v>
      </c>
      <c r="K41" s="249">
        <v>0</v>
      </c>
    </row>
    <row r="42" spans="1:11" ht="24" customHeight="1" x14ac:dyDescent="0.2">
      <c r="A42" s="244">
        <v>28</v>
      </c>
      <c r="B42" s="245" t="s">
        <v>82</v>
      </c>
      <c r="C42" s="246" t="s">
        <v>87</v>
      </c>
      <c r="D42" s="246" t="s">
        <v>88</v>
      </c>
      <c r="E42" s="246" t="s">
        <v>38</v>
      </c>
      <c r="F42" s="247">
        <v>1085.3900000000001</v>
      </c>
      <c r="G42" s="248">
        <v>1.5</v>
      </c>
      <c r="H42" s="248">
        <v>0</v>
      </c>
      <c r="I42" s="248">
        <f>F42*G42</f>
        <v>1628.085</v>
      </c>
      <c r="J42" s="248">
        <f t="shared" si="1"/>
        <v>1628.085</v>
      </c>
      <c r="K42" s="249">
        <v>188.95554509999999</v>
      </c>
    </row>
    <row r="43" spans="1:11" ht="24" customHeight="1" thickBot="1" x14ac:dyDescent="0.25">
      <c r="A43" s="250">
        <v>29</v>
      </c>
      <c r="B43" s="251" t="s">
        <v>82</v>
      </c>
      <c r="C43" s="252" t="s">
        <v>89</v>
      </c>
      <c r="D43" s="252" t="s">
        <v>90</v>
      </c>
      <c r="E43" s="252" t="s">
        <v>38</v>
      </c>
      <c r="F43" s="253">
        <v>436.5</v>
      </c>
      <c r="G43" s="254">
        <v>3.5</v>
      </c>
      <c r="H43" s="254">
        <v>0</v>
      </c>
      <c r="I43" s="254">
        <f>F43*G43</f>
        <v>1527.75</v>
      </c>
      <c r="J43" s="254">
        <f t="shared" ref="J43" si="4">SUM(H43:I43)</f>
        <v>1527.75</v>
      </c>
      <c r="K43" s="255">
        <v>2.6975699999999998</v>
      </c>
    </row>
    <row r="44" spans="1:11" ht="24" customHeight="1" thickBot="1" x14ac:dyDescent="0.25">
      <c r="A44" s="250">
        <v>30</v>
      </c>
      <c r="B44" s="251" t="s">
        <v>82</v>
      </c>
      <c r="C44" s="252">
        <v>941955013</v>
      </c>
      <c r="D44" s="252" t="s">
        <v>556</v>
      </c>
      <c r="E44" s="252" t="s">
        <v>27</v>
      </c>
      <c r="F44" s="253">
        <v>436.5</v>
      </c>
      <c r="G44" s="254">
        <v>75</v>
      </c>
      <c r="H44" s="254">
        <v>0</v>
      </c>
      <c r="I44" s="254">
        <f>F44*G44</f>
        <v>32737.5</v>
      </c>
      <c r="J44" s="254">
        <f t="shared" si="1"/>
        <v>32737.5</v>
      </c>
      <c r="K44" s="255">
        <v>2.6975699999999998</v>
      </c>
    </row>
    <row r="45" spans="1:11" ht="21" customHeight="1" thickBot="1" x14ac:dyDescent="0.25">
      <c r="A45" s="17"/>
      <c r="B45" s="18"/>
      <c r="C45" s="19" t="s">
        <v>91</v>
      </c>
      <c r="D45" s="19" t="s">
        <v>92</v>
      </c>
      <c r="E45" s="19"/>
      <c r="F45" s="20"/>
      <c r="G45" s="21"/>
      <c r="H45" s="21">
        <f>SUM(H46)</f>
        <v>0</v>
      </c>
      <c r="I45" s="21">
        <f>SUM(I46)</f>
        <v>8652.4439999999995</v>
      </c>
      <c r="J45" s="21">
        <f t="shared" si="1"/>
        <v>8652.4439999999995</v>
      </c>
      <c r="K45" s="20">
        <v>0</v>
      </c>
    </row>
    <row r="46" spans="1:11" ht="24" customHeight="1" thickBot="1" x14ac:dyDescent="0.25">
      <c r="A46" s="40">
        <v>31</v>
      </c>
      <c r="B46" s="41" t="s">
        <v>28</v>
      </c>
      <c r="C46" s="42" t="s">
        <v>93</v>
      </c>
      <c r="D46" s="42" t="s">
        <v>94</v>
      </c>
      <c r="E46" s="42" t="s">
        <v>29</v>
      </c>
      <c r="F46" s="43">
        <v>3605.1849999999999</v>
      </c>
      <c r="G46" s="44">
        <v>2.4</v>
      </c>
      <c r="H46" s="44">
        <v>0</v>
      </c>
      <c r="I46" s="44">
        <f>F46*G46</f>
        <v>8652.4439999999995</v>
      </c>
      <c r="J46" s="44">
        <f t="shared" si="1"/>
        <v>8652.4439999999995</v>
      </c>
      <c r="K46" s="45">
        <v>0</v>
      </c>
    </row>
    <row r="47" spans="1:11" ht="14.25" customHeight="1" x14ac:dyDescent="0.25">
      <c r="A47" s="12"/>
      <c r="B47" s="13"/>
      <c r="C47" s="14" t="s">
        <v>95</v>
      </c>
      <c r="D47" s="14" t="s">
        <v>96</v>
      </c>
      <c r="E47" s="14"/>
      <c r="F47" s="15"/>
      <c r="G47" s="16"/>
      <c r="H47" s="16">
        <f>SUM(H48,H56,H66,H71,H79,H87)</f>
        <v>135612.342</v>
      </c>
      <c r="I47" s="16">
        <f>SUM(I48,I56,I66,I71,I79,I87)</f>
        <v>125897.179175</v>
      </c>
      <c r="J47" s="16">
        <f t="shared" si="1"/>
        <v>261509.521175</v>
      </c>
      <c r="K47" s="15">
        <v>313.78747142719999</v>
      </c>
    </row>
    <row r="48" spans="1:11" ht="21" customHeight="1" thickBot="1" x14ac:dyDescent="0.25">
      <c r="A48" s="17"/>
      <c r="B48" s="18"/>
      <c r="C48" s="19" t="s">
        <v>95</v>
      </c>
      <c r="D48" s="19" t="s">
        <v>97</v>
      </c>
      <c r="E48" s="19"/>
      <c r="F48" s="20"/>
      <c r="G48" s="21"/>
      <c r="H48" s="21">
        <f>SUM(H49:H55)</f>
        <v>20430.444</v>
      </c>
      <c r="I48" s="21">
        <f>SUM(I49:I55)</f>
        <v>2685.7027200000002</v>
      </c>
      <c r="J48" s="21">
        <f t="shared" si="1"/>
        <v>23116.146720000001</v>
      </c>
      <c r="K48" s="20">
        <v>28.536259999999999</v>
      </c>
    </row>
    <row r="49" spans="1:11" ht="24" customHeight="1" thickBot="1" x14ac:dyDescent="0.25">
      <c r="A49" s="40">
        <v>32</v>
      </c>
      <c r="B49" s="41" t="s">
        <v>95</v>
      </c>
      <c r="C49" s="42" t="s">
        <v>98</v>
      </c>
      <c r="D49" s="42" t="s">
        <v>99</v>
      </c>
      <c r="E49" s="42" t="s">
        <v>38</v>
      </c>
      <c r="F49" s="43">
        <v>1314</v>
      </c>
      <c r="G49" s="44">
        <v>0.25</v>
      </c>
      <c r="H49" s="44">
        <v>0</v>
      </c>
      <c r="I49" s="44">
        <f>F49*G49</f>
        <v>328.5</v>
      </c>
      <c r="J49" s="44">
        <f t="shared" si="1"/>
        <v>328.5</v>
      </c>
      <c r="K49" s="45">
        <v>0</v>
      </c>
    </row>
    <row r="50" spans="1:11" ht="13.5" customHeight="1" thickBot="1" x14ac:dyDescent="0.25">
      <c r="A50" s="46">
        <v>33</v>
      </c>
      <c r="B50" s="47"/>
      <c r="C50" s="48" t="s">
        <v>100</v>
      </c>
      <c r="D50" s="48" t="s">
        <v>101</v>
      </c>
      <c r="E50" s="48" t="s">
        <v>29</v>
      </c>
      <c r="F50" s="49">
        <v>16.591999999999999</v>
      </c>
      <c r="G50" s="50">
        <v>852</v>
      </c>
      <c r="H50" s="50">
        <f>F50*G50</f>
        <v>14136.383999999998</v>
      </c>
      <c r="I50" s="50">
        <v>0</v>
      </c>
      <c r="J50" s="50">
        <f t="shared" si="1"/>
        <v>14136.383999999998</v>
      </c>
      <c r="K50" s="51">
        <v>16.591999999999999</v>
      </c>
    </row>
    <row r="51" spans="1:11" ht="24" customHeight="1" thickBot="1" x14ac:dyDescent="0.25">
      <c r="A51" s="40">
        <v>34</v>
      </c>
      <c r="B51" s="41" t="s">
        <v>95</v>
      </c>
      <c r="C51" s="42" t="s">
        <v>102</v>
      </c>
      <c r="D51" s="42" t="s">
        <v>103</v>
      </c>
      <c r="E51" s="42" t="s">
        <v>38</v>
      </c>
      <c r="F51" s="43">
        <v>1314</v>
      </c>
      <c r="G51" s="44">
        <v>7.0000000000000007E-2</v>
      </c>
      <c r="H51" s="32">
        <v>0</v>
      </c>
      <c r="I51" s="44">
        <f>F51*G51</f>
        <v>91.98</v>
      </c>
      <c r="J51" s="44">
        <f t="shared" si="1"/>
        <v>91.98</v>
      </c>
      <c r="K51" s="45">
        <v>0</v>
      </c>
    </row>
    <row r="52" spans="1:11" ht="13.5" customHeight="1" thickBot="1" x14ac:dyDescent="0.25">
      <c r="A52" s="46">
        <v>35</v>
      </c>
      <c r="B52" s="47"/>
      <c r="C52" s="48" t="s">
        <v>104</v>
      </c>
      <c r="D52" s="48" t="s">
        <v>105</v>
      </c>
      <c r="E52" s="48" t="s">
        <v>38</v>
      </c>
      <c r="F52" s="49">
        <v>1314</v>
      </c>
      <c r="G52" s="50">
        <v>2.25</v>
      </c>
      <c r="H52" s="50">
        <f>F52*G52</f>
        <v>2956.5</v>
      </c>
      <c r="I52" s="50">
        <v>0</v>
      </c>
      <c r="J52" s="50">
        <f t="shared" si="1"/>
        <v>2956.5</v>
      </c>
      <c r="K52" s="51">
        <v>5.6501999999999999</v>
      </c>
    </row>
    <row r="53" spans="1:11" ht="24" customHeight="1" thickBot="1" x14ac:dyDescent="0.25">
      <c r="A53" s="40">
        <v>36</v>
      </c>
      <c r="B53" s="41" t="s">
        <v>95</v>
      </c>
      <c r="C53" s="42" t="s">
        <v>106</v>
      </c>
      <c r="D53" s="42" t="s">
        <v>107</v>
      </c>
      <c r="E53" s="42" t="s">
        <v>38</v>
      </c>
      <c r="F53" s="43">
        <v>1314</v>
      </c>
      <c r="G53" s="44">
        <v>1.3</v>
      </c>
      <c r="H53" s="32">
        <v>0</v>
      </c>
      <c r="I53" s="44">
        <f>F53*G53</f>
        <v>1708.2</v>
      </c>
      <c r="J53" s="44">
        <f t="shared" si="1"/>
        <v>1708.2</v>
      </c>
      <c r="K53" s="45">
        <v>0.70955999999999997</v>
      </c>
    </row>
    <row r="54" spans="1:11" ht="13.5" customHeight="1" thickBot="1" x14ac:dyDescent="0.25">
      <c r="A54" s="46">
        <v>37</v>
      </c>
      <c r="B54" s="47"/>
      <c r="C54" s="48" t="s">
        <v>108</v>
      </c>
      <c r="D54" s="48" t="s">
        <v>109</v>
      </c>
      <c r="E54" s="48" t="s">
        <v>38</v>
      </c>
      <c r="F54" s="49">
        <v>1314</v>
      </c>
      <c r="G54" s="50">
        <v>2.54</v>
      </c>
      <c r="H54" s="50">
        <f>F54*G54</f>
        <v>3337.56</v>
      </c>
      <c r="I54" s="50">
        <v>0</v>
      </c>
      <c r="J54" s="50">
        <f t="shared" si="1"/>
        <v>3337.56</v>
      </c>
      <c r="K54" s="51">
        <v>5.5845000000000002</v>
      </c>
    </row>
    <row r="55" spans="1:11" ht="13.5" customHeight="1" thickBot="1" x14ac:dyDescent="0.25">
      <c r="A55" s="40">
        <v>38</v>
      </c>
      <c r="B55" s="41" t="s">
        <v>95</v>
      </c>
      <c r="C55" s="42" t="s">
        <v>110</v>
      </c>
      <c r="D55" s="42" t="s">
        <v>111</v>
      </c>
      <c r="E55" s="42" t="s">
        <v>29</v>
      </c>
      <c r="F55" s="43">
        <v>28.536000000000001</v>
      </c>
      <c r="G55" s="44">
        <v>19.52</v>
      </c>
      <c r="H55" s="44">
        <v>0</v>
      </c>
      <c r="I55" s="44">
        <f>F55*G55</f>
        <v>557.02272000000005</v>
      </c>
      <c r="J55" s="44">
        <f t="shared" si="1"/>
        <v>557.02272000000005</v>
      </c>
      <c r="K55" s="45">
        <v>0</v>
      </c>
    </row>
    <row r="56" spans="1:11" ht="21" customHeight="1" thickBot="1" x14ac:dyDescent="0.25">
      <c r="A56" s="17"/>
      <c r="B56" s="18"/>
      <c r="C56" s="19" t="s">
        <v>112</v>
      </c>
      <c r="D56" s="19" t="s">
        <v>113</v>
      </c>
      <c r="E56" s="19"/>
      <c r="F56" s="20"/>
      <c r="G56" s="21"/>
      <c r="H56" s="21">
        <f>SUM(H57:H65)</f>
        <v>0</v>
      </c>
      <c r="I56" s="21">
        <f>SUM(I57:I65)</f>
        <v>1942.7211</v>
      </c>
      <c r="J56" s="21">
        <f t="shared" si="1"/>
        <v>1942.7211</v>
      </c>
      <c r="K56" s="20">
        <v>2.89554</v>
      </c>
    </row>
    <row r="57" spans="1:11" ht="13.5" customHeight="1" x14ac:dyDescent="0.2">
      <c r="A57" s="22">
        <v>39</v>
      </c>
      <c r="B57" s="23" t="s">
        <v>112</v>
      </c>
      <c r="C57" s="24" t="s">
        <v>114</v>
      </c>
      <c r="D57" s="24" t="s">
        <v>115</v>
      </c>
      <c r="E57" s="24" t="s">
        <v>31</v>
      </c>
      <c r="F57" s="25">
        <v>124</v>
      </c>
      <c r="G57" s="26">
        <v>6</v>
      </c>
      <c r="H57" s="26">
        <v>0</v>
      </c>
      <c r="I57" s="26">
        <f t="shared" ref="I57:I65" si="5">F57*G57</f>
        <v>744</v>
      </c>
      <c r="J57" s="26">
        <f t="shared" si="1"/>
        <v>744</v>
      </c>
      <c r="K57" s="27">
        <v>2.42048</v>
      </c>
    </row>
    <row r="58" spans="1:11" ht="13.5" customHeight="1" x14ac:dyDescent="0.2">
      <c r="A58" s="28">
        <v>40</v>
      </c>
      <c r="B58" s="29" t="s">
        <v>112</v>
      </c>
      <c r="C58" s="30" t="s">
        <v>116</v>
      </c>
      <c r="D58" s="30" t="s">
        <v>117</v>
      </c>
      <c r="E58" s="30" t="s">
        <v>31</v>
      </c>
      <c r="F58" s="31">
        <v>13</v>
      </c>
      <c r="G58" s="32">
        <v>4</v>
      </c>
      <c r="H58" s="32">
        <v>0</v>
      </c>
      <c r="I58" s="32">
        <f t="shared" si="5"/>
        <v>52</v>
      </c>
      <c r="J58" s="32">
        <f t="shared" si="1"/>
        <v>52</v>
      </c>
      <c r="K58" s="33">
        <v>0.16822000000000001</v>
      </c>
    </row>
    <row r="59" spans="1:11" ht="13.5" customHeight="1" x14ac:dyDescent="0.2">
      <c r="A59" s="28">
        <v>41</v>
      </c>
      <c r="B59" s="29" t="s">
        <v>112</v>
      </c>
      <c r="C59" s="30" t="s">
        <v>118</v>
      </c>
      <c r="D59" s="30" t="s">
        <v>119</v>
      </c>
      <c r="E59" s="30" t="s">
        <v>31</v>
      </c>
      <c r="F59" s="31">
        <v>15</v>
      </c>
      <c r="G59" s="32">
        <v>3.2</v>
      </c>
      <c r="H59" s="32">
        <v>0</v>
      </c>
      <c r="I59" s="32">
        <f t="shared" si="5"/>
        <v>48</v>
      </c>
      <c r="J59" s="32">
        <f t="shared" si="1"/>
        <v>48</v>
      </c>
      <c r="K59" s="33">
        <v>0.1371</v>
      </c>
    </row>
    <row r="60" spans="1:11" ht="13.5" customHeight="1" x14ac:dyDescent="0.2">
      <c r="A60" s="28">
        <v>42</v>
      </c>
      <c r="B60" s="29" t="s">
        <v>112</v>
      </c>
      <c r="C60" s="30" t="s">
        <v>120</v>
      </c>
      <c r="D60" s="30" t="s">
        <v>121</v>
      </c>
      <c r="E60" s="30" t="s">
        <v>31</v>
      </c>
      <c r="F60" s="31">
        <v>28</v>
      </c>
      <c r="G60" s="32">
        <v>7.21</v>
      </c>
      <c r="H60" s="32">
        <v>0</v>
      </c>
      <c r="I60" s="32">
        <f t="shared" si="5"/>
        <v>201.88</v>
      </c>
      <c r="J60" s="32">
        <f t="shared" si="1"/>
        <v>201.88</v>
      </c>
      <c r="K60" s="33">
        <v>3.0519999999999999E-2</v>
      </c>
    </row>
    <row r="61" spans="1:11" ht="13.5" customHeight="1" x14ac:dyDescent="0.2">
      <c r="A61" s="28">
        <v>43</v>
      </c>
      <c r="B61" s="29" t="s">
        <v>112</v>
      </c>
      <c r="C61" s="30" t="s">
        <v>122</v>
      </c>
      <c r="D61" s="30" t="s">
        <v>123</v>
      </c>
      <c r="E61" s="30" t="s">
        <v>31</v>
      </c>
      <c r="F61" s="31">
        <v>42</v>
      </c>
      <c r="G61" s="32">
        <v>7.52</v>
      </c>
      <c r="H61" s="32">
        <v>0</v>
      </c>
      <c r="I61" s="32">
        <f t="shared" si="5"/>
        <v>315.83999999999997</v>
      </c>
      <c r="J61" s="32">
        <f t="shared" si="1"/>
        <v>315.83999999999997</v>
      </c>
      <c r="K61" s="33">
        <v>4.5359999999999998E-2</v>
      </c>
    </row>
    <row r="62" spans="1:11" ht="13.5" customHeight="1" x14ac:dyDescent="0.2">
      <c r="A62" s="28">
        <v>44</v>
      </c>
      <c r="B62" s="29" t="s">
        <v>112</v>
      </c>
      <c r="C62" s="30" t="s">
        <v>124</v>
      </c>
      <c r="D62" s="30" t="s">
        <v>125</v>
      </c>
      <c r="E62" s="30" t="s">
        <v>31</v>
      </c>
      <c r="F62" s="31">
        <v>62</v>
      </c>
      <c r="G62" s="32">
        <v>6.52</v>
      </c>
      <c r="H62" s="32">
        <v>0</v>
      </c>
      <c r="I62" s="32">
        <f t="shared" si="5"/>
        <v>404.23999999999995</v>
      </c>
      <c r="J62" s="32">
        <f t="shared" si="1"/>
        <v>404.23999999999995</v>
      </c>
      <c r="K62" s="33">
        <v>8.5559999999999997E-2</v>
      </c>
    </row>
    <row r="63" spans="1:11" ht="13.5" customHeight="1" x14ac:dyDescent="0.2">
      <c r="A63" s="28">
        <v>45</v>
      </c>
      <c r="B63" s="29" t="s">
        <v>112</v>
      </c>
      <c r="C63" s="30" t="s">
        <v>126</v>
      </c>
      <c r="D63" s="30" t="s">
        <v>127</v>
      </c>
      <c r="E63" s="30" t="s">
        <v>42</v>
      </c>
      <c r="F63" s="31">
        <v>2</v>
      </c>
      <c r="G63" s="32">
        <v>22.4</v>
      </c>
      <c r="H63" s="32">
        <v>0</v>
      </c>
      <c r="I63" s="32">
        <f t="shared" si="5"/>
        <v>44.8</v>
      </c>
      <c r="J63" s="32">
        <f t="shared" si="1"/>
        <v>44.8</v>
      </c>
      <c r="K63" s="33">
        <v>8.3000000000000001E-3</v>
      </c>
    </row>
    <row r="64" spans="1:11" ht="24" customHeight="1" x14ac:dyDescent="0.2">
      <c r="A64" s="28">
        <v>46</v>
      </c>
      <c r="B64" s="29" t="s">
        <v>112</v>
      </c>
      <c r="C64" s="30" t="s">
        <v>128</v>
      </c>
      <c r="D64" s="30" t="s">
        <v>129</v>
      </c>
      <c r="E64" s="30" t="s">
        <v>31</v>
      </c>
      <c r="F64" s="31">
        <v>192</v>
      </c>
      <c r="G64" s="32">
        <v>0.5</v>
      </c>
      <c r="H64" s="32">
        <v>0</v>
      </c>
      <c r="I64" s="32">
        <f t="shared" si="5"/>
        <v>96</v>
      </c>
      <c r="J64" s="32">
        <f t="shared" si="1"/>
        <v>96</v>
      </c>
      <c r="K64" s="33">
        <v>0</v>
      </c>
    </row>
    <row r="65" spans="1:11" ht="13.5" customHeight="1" thickBot="1" x14ac:dyDescent="0.25">
      <c r="A65" s="34">
        <v>47</v>
      </c>
      <c r="B65" s="35" t="s">
        <v>112</v>
      </c>
      <c r="C65" s="36" t="s">
        <v>130</v>
      </c>
      <c r="D65" s="36" t="s">
        <v>131</v>
      </c>
      <c r="E65" s="36" t="s">
        <v>29</v>
      </c>
      <c r="F65" s="37">
        <v>2.5059999999999998</v>
      </c>
      <c r="G65" s="38">
        <v>14.35</v>
      </c>
      <c r="H65" s="38">
        <v>0</v>
      </c>
      <c r="I65" s="38">
        <f t="shared" si="5"/>
        <v>35.961099999999995</v>
      </c>
      <c r="J65" s="38">
        <f t="shared" si="1"/>
        <v>35.961099999999995</v>
      </c>
      <c r="K65" s="39">
        <v>0</v>
      </c>
    </row>
    <row r="66" spans="1:11" ht="21" customHeight="1" thickBot="1" x14ac:dyDescent="0.25">
      <c r="A66" s="17"/>
      <c r="B66" s="18"/>
      <c r="C66" s="19" t="s">
        <v>132</v>
      </c>
      <c r="D66" s="19" t="s">
        <v>180</v>
      </c>
      <c r="E66" s="19"/>
      <c r="F66" s="20"/>
      <c r="G66" s="21"/>
      <c r="H66" s="21">
        <f>SUM(H67:H70)</f>
        <v>72800.572</v>
      </c>
      <c r="I66" s="21">
        <f>SUM(I67:I70)</f>
        <v>52680</v>
      </c>
      <c r="J66" s="21">
        <f t="shared" si="1"/>
        <v>125480.572</v>
      </c>
      <c r="K66" s="20">
        <v>43.468886527999999</v>
      </c>
    </row>
    <row r="67" spans="1:11" ht="24" customHeight="1" thickBot="1" x14ac:dyDescent="0.25">
      <c r="A67" s="40">
        <v>48</v>
      </c>
      <c r="B67" s="41" t="s">
        <v>132</v>
      </c>
      <c r="C67" s="42" t="s">
        <v>181</v>
      </c>
      <c r="D67" s="42" t="s">
        <v>555</v>
      </c>
      <c r="E67" s="42" t="s">
        <v>31</v>
      </c>
      <c r="F67" s="43">
        <v>240</v>
      </c>
      <c r="G67" s="44">
        <v>152</v>
      </c>
      <c r="H67" s="44">
        <v>0</v>
      </c>
      <c r="I67" s="44">
        <f>F67*G67</f>
        <v>36480</v>
      </c>
      <c r="J67" s="44">
        <f t="shared" si="1"/>
        <v>36480</v>
      </c>
      <c r="K67" s="45">
        <v>0</v>
      </c>
    </row>
    <row r="68" spans="1:11" ht="13.5" customHeight="1" thickBot="1" x14ac:dyDescent="0.25">
      <c r="A68" s="46">
        <v>49</v>
      </c>
      <c r="B68" s="47" t="s">
        <v>177</v>
      </c>
      <c r="C68" s="48" t="s">
        <v>182</v>
      </c>
      <c r="D68" s="48" t="s">
        <v>183</v>
      </c>
      <c r="E68" s="48" t="s">
        <v>29</v>
      </c>
      <c r="F68" s="49">
        <v>27.693000000000001</v>
      </c>
      <c r="G68" s="50">
        <v>1762</v>
      </c>
      <c r="H68" s="50">
        <f>F68*G68</f>
        <v>48795.065999999999</v>
      </c>
      <c r="I68" s="50">
        <v>0</v>
      </c>
      <c r="J68" s="50">
        <f t="shared" si="1"/>
        <v>48795.065999999999</v>
      </c>
      <c r="K68" s="51">
        <v>27.693000000000001</v>
      </c>
    </row>
    <row r="69" spans="1:11" ht="24" customHeight="1" thickBot="1" x14ac:dyDescent="0.25">
      <c r="A69" s="40">
        <v>50</v>
      </c>
      <c r="B69" s="41" t="s">
        <v>132</v>
      </c>
      <c r="C69" s="42" t="s">
        <v>184</v>
      </c>
      <c r="D69" s="42" t="s">
        <v>185</v>
      </c>
      <c r="E69" s="42" t="s">
        <v>31</v>
      </c>
      <c r="F69" s="43">
        <v>216</v>
      </c>
      <c r="G69" s="44">
        <v>75</v>
      </c>
      <c r="H69" s="44">
        <v>0</v>
      </c>
      <c r="I69" s="44">
        <f>F69*G69</f>
        <v>16200</v>
      </c>
      <c r="J69" s="44">
        <f t="shared" si="1"/>
        <v>16200</v>
      </c>
      <c r="K69" s="45">
        <v>4.4886528000000002E-2</v>
      </c>
    </row>
    <row r="70" spans="1:11" ht="13.5" customHeight="1" thickBot="1" x14ac:dyDescent="0.25">
      <c r="A70" s="46">
        <v>51</v>
      </c>
      <c r="B70" s="47" t="s">
        <v>177</v>
      </c>
      <c r="C70" s="48" t="s">
        <v>186</v>
      </c>
      <c r="D70" s="48" t="s">
        <v>554</v>
      </c>
      <c r="E70" s="48" t="s">
        <v>29</v>
      </c>
      <c r="F70" s="49">
        <v>15.731</v>
      </c>
      <c r="G70" s="50">
        <v>1526</v>
      </c>
      <c r="H70" s="50">
        <f>F70*G70</f>
        <v>24005.506000000001</v>
      </c>
      <c r="I70" s="50">
        <v>0</v>
      </c>
      <c r="J70" s="50">
        <f t="shared" si="1"/>
        <v>24005.506000000001</v>
      </c>
      <c r="K70" s="51">
        <v>15.731</v>
      </c>
    </row>
    <row r="71" spans="1:11" ht="21" customHeight="1" thickBot="1" x14ac:dyDescent="0.25">
      <c r="A71" s="17"/>
      <c r="B71" s="18"/>
      <c r="C71" s="19" t="s">
        <v>133</v>
      </c>
      <c r="D71" s="19" t="s">
        <v>134</v>
      </c>
      <c r="E71" s="19"/>
      <c r="F71" s="20"/>
      <c r="G71" s="21"/>
      <c r="H71" s="21">
        <f>SUM(H72:H78)</f>
        <v>0</v>
      </c>
      <c r="I71" s="21">
        <f>SUM(I72:I78)</f>
        <v>15640.8</v>
      </c>
      <c r="J71" s="21">
        <f t="shared" si="1"/>
        <v>15640.8</v>
      </c>
      <c r="K71" s="20">
        <v>0.74949716799999999</v>
      </c>
    </row>
    <row r="72" spans="1:11" ht="24" customHeight="1" x14ac:dyDescent="0.2">
      <c r="A72" s="22">
        <v>52</v>
      </c>
      <c r="B72" s="23" t="s">
        <v>133</v>
      </c>
      <c r="C72" s="24" t="s">
        <v>187</v>
      </c>
      <c r="D72" s="24" t="s">
        <v>188</v>
      </c>
      <c r="E72" s="24" t="s">
        <v>31</v>
      </c>
      <c r="F72" s="25">
        <v>256</v>
      </c>
      <c r="G72" s="26">
        <v>8</v>
      </c>
      <c r="H72" s="26">
        <v>0</v>
      </c>
      <c r="I72" s="26">
        <f t="shared" ref="I72:I78" si="6">F72*G72</f>
        <v>2048</v>
      </c>
      <c r="J72" s="26">
        <f t="shared" si="1"/>
        <v>2048</v>
      </c>
      <c r="K72" s="27">
        <v>0.26134000000000002</v>
      </c>
    </row>
    <row r="73" spans="1:11" ht="24" customHeight="1" x14ac:dyDescent="0.2">
      <c r="A73" s="28">
        <v>53</v>
      </c>
      <c r="B73" s="29" t="s">
        <v>133</v>
      </c>
      <c r="C73" s="30" t="s">
        <v>189</v>
      </c>
      <c r="D73" s="30" t="s">
        <v>190</v>
      </c>
      <c r="E73" s="30" t="s">
        <v>42</v>
      </c>
      <c r="F73" s="31">
        <v>256</v>
      </c>
      <c r="G73" s="32">
        <v>12</v>
      </c>
      <c r="H73" s="32">
        <v>0</v>
      </c>
      <c r="I73" s="32">
        <f t="shared" si="6"/>
        <v>3072</v>
      </c>
      <c r="J73" s="32">
        <f t="shared" si="1"/>
        <v>3072</v>
      </c>
      <c r="K73" s="33">
        <v>1.41328E-4</v>
      </c>
    </row>
    <row r="74" spans="1:11" ht="24" customHeight="1" x14ac:dyDescent="0.2">
      <c r="A74" s="28">
        <v>54</v>
      </c>
      <c r="B74" s="29" t="s">
        <v>133</v>
      </c>
      <c r="C74" s="30" t="s">
        <v>135</v>
      </c>
      <c r="D74" s="30" t="s">
        <v>136</v>
      </c>
      <c r="E74" s="30" t="s">
        <v>31</v>
      </c>
      <c r="F74" s="31">
        <v>64</v>
      </c>
      <c r="G74" s="32">
        <v>18</v>
      </c>
      <c r="H74" s="32">
        <v>0</v>
      </c>
      <c r="I74" s="32">
        <f t="shared" si="6"/>
        <v>1152</v>
      </c>
      <c r="J74" s="32">
        <f t="shared" si="1"/>
        <v>1152</v>
      </c>
      <c r="K74" s="33">
        <v>0.13632</v>
      </c>
    </row>
    <row r="75" spans="1:11" ht="24" customHeight="1" x14ac:dyDescent="0.2">
      <c r="A75" s="28">
        <v>55</v>
      </c>
      <c r="B75" s="29" t="s">
        <v>133</v>
      </c>
      <c r="C75" s="30" t="s">
        <v>191</v>
      </c>
      <c r="D75" s="30" t="s">
        <v>192</v>
      </c>
      <c r="E75" s="30" t="s">
        <v>42</v>
      </c>
      <c r="F75" s="31">
        <v>36</v>
      </c>
      <c r="G75" s="32">
        <v>12.3</v>
      </c>
      <c r="H75" s="32">
        <v>0</v>
      </c>
      <c r="I75" s="32">
        <f t="shared" si="6"/>
        <v>442.8</v>
      </c>
      <c r="J75" s="32">
        <f t="shared" si="1"/>
        <v>442.8</v>
      </c>
      <c r="K75" s="33">
        <v>3.0758399999999998E-3</v>
      </c>
    </row>
    <row r="76" spans="1:11" ht="13.5" customHeight="1" x14ac:dyDescent="0.2">
      <c r="A76" s="28">
        <v>56</v>
      </c>
      <c r="B76" s="29" t="s">
        <v>133</v>
      </c>
      <c r="C76" s="30" t="s">
        <v>137</v>
      </c>
      <c r="D76" s="30" t="s">
        <v>138</v>
      </c>
      <c r="E76" s="30" t="s">
        <v>31</v>
      </c>
      <c r="F76" s="31">
        <v>180</v>
      </c>
      <c r="G76" s="32">
        <v>23.5</v>
      </c>
      <c r="H76" s="32">
        <v>0</v>
      </c>
      <c r="I76" s="32">
        <f t="shared" si="6"/>
        <v>4230</v>
      </c>
      <c r="J76" s="32">
        <f t="shared" si="1"/>
        <v>4230</v>
      </c>
      <c r="K76" s="33">
        <v>0.13392000000000001</v>
      </c>
    </row>
    <row r="77" spans="1:11" ht="13.5" customHeight="1" x14ac:dyDescent="0.2">
      <c r="A77" s="28">
        <v>57</v>
      </c>
      <c r="B77" s="29" t="s">
        <v>133</v>
      </c>
      <c r="C77" s="30" t="s">
        <v>139</v>
      </c>
      <c r="D77" s="30" t="s">
        <v>140</v>
      </c>
      <c r="E77" s="30" t="s">
        <v>31</v>
      </c>
      <c r="F77" s="31">
        <v>256</v>
      </c>
      <c r="G77" s="32">
        <v>16</v>
      </c>
      <c r="H77" s="32">
        <v>0</v>
      </c>
      <c r="I77" s="32">
        <f t="shared" si="6"/>
        <v>4096</v>
      </c>
      <c r="J77" s="32">
        <f t="shared" si="1"/>
        <v>4096</v>
      </c>
      <c r="K77" s="33">
        <v>0.2117</v>
      </c>
    </row>
    <row r="78" spans="1:11" ht="13.5" customHeight="1" thickBot="1" x14ac:dyDescent="0.25">
      <c r="A78" s="34">
        <v>58</v>
      </c>
      <c r="B78" s="35" t="s">
        <v>133</v>
      </c>
      <c r="C78" s="36" t="s">
        <v>141</v>
      </c>
      <c r="D78" s="36" t="s">
        <v>142</v>
      </c>
      <c r="E78" s="36" t="s">
        <v>42</v>
      </c>
      <c r="F78" s="37">
        <v>60</v>
      </c>
      <c r="G78" s="38">
        <v>10</v>
      </c>
      <c r="H78" s="38">
        <v>0</v>
      </c>
      <c r="I78" s="38">
        <f t="shared" si="6"/>
        <v>600</v>
      </c>
      <c r="J78" s="38">
        <f t="shared" si="1"/>
        <v>600</v>
      </c>
      <c r="K78" s="39">
        <v>3.0000000000000001E-3</v>
      </c>
    </row>
    <row r="79" spans="1:11" ht="21" customHeight="1" thickBot="1" x14ac:dyDescent="0.25">
      <c r="A79" s="17"/>
      <c r="B79" s="18"/>
      <c r="C79" s="19" t="s">
        <v>144</v>
      </c>
      <c r="D79" s="19" t="s">
        <v>145</v>
      </c>
      <c r="E79" s="19"/>
      <c r="F79" s="20"/>
      <c r="G79" s="21"/>
      <c r="H79" s="21">
        <f>SUM(H80:H86)</f>
        <v>42381.326000000001</v>
      </c>
      <c r="I79" s="21">
        <f>SUM(I80:I86)</f>
        <v>23517.385355000002</v>
      </c>
      <c r="J79" s="21">
        <f t="shared" si="1"/>
        <v>65898.711355000007</v>
      </c>
      <c r="K79" s="20">
        <v>226.34301540000001</v>
      </c>
    </row>
    <row r="80" spans="1:11" ht="24" customHeight="1" thickBot="1" x14ac:dyDescent="0.25">
      <c r="A80" s="40">
        <v>59</v>
      </c>
      <c r="B80" s="41" t="s">
        <v>144</v>
      </c>
      <c r="C80" s="42" t="s">
        <v>193</v>
      </c>
      <c r="D80" s="42" t="s">
        <v>194</v>
      </c>
      <c r="E80" s="42" t="s">
        <v>31</v>
      </c>
      <c r="F80" s="43">
        <v>60</v>
      </c>
      <c r="G80" s="44">
        <v>62</v>
      </c>
      <c r="H80" s="44">
        <v>0</v>
      </c>
      <c r="I80" s="44">
        <f>F80*G80</f>
        <v>3720</v>
      </c>
      <c r="J80" s="44">
        <f t="shared" si="1"/>
        <v>3720</v>
      </c>
      <c r="K80" s="45">
        <v>7.0445400000000005E-2</v>
      </c>
    </row>
    <row r="81" spans="1:11" ht="13.5" customHeight="1" thickBot="1" x14ac:dyDescent="0.25">
      <c r="A81" s="46">
        <v>60</v>
      </c>
      <c r="B81" s="47" t="s">
        <v>146</v>
      </c>
      <c r="C81" s="48" t="s">
        <v>195</v>
      </c>
      <c r="D81" s="48" t="s">
        <v>196</v>
      </c>
      <c r="E81" s="48" t="s">
        <v>31</v>
      </c>
      <c r="F81" s="49">
        <v>60</v>
      </c>
      <c r="G81" s="50">
        <v>182</v>
      </c>
      <c r="H81" s="50">
        <f>F81*G81</f>
        <v>10920</v>
      </c>
      <c r="I81" s="50">
        <v>0</v>
      </c>
      <c r="J81" s="50">
        <f t="shared" si="1"/>
        <v>10920</v>
      </c>
      <c r="K81" s="51">
        <v>11.82</v>
      </c>
    </row>
    <row r="82" spans="1:11" ht="13.5" customHeight="1" thickBot="1" x14ac:dyDescent="0.25">
      <c r="A82" s="40">
        <v>61</v>
      </c>
      <c r="B82" s="41" t="s">
        <v>144</v>
      </c>
      <c r="C82" s="42" t="s">
        <v>197</v>
      </c>
      <c r="D82" s="42" t="s">
        <v>198</v>
      </c>
      <c r="E82" s="42" t="s">
        <v>38</v>
      </c>
      <c r="F82" s="43">
        <v>1085.3900000000001</v>
      </c>
      <c r="G82" s="44">
        <v>16.5</v>
      </c>
      <c r="H82" s="44">
        <v>0</v>
      </c>
      <c r="I82" s="44">
        <f>F82*G82</f>
        <v>17908.935000000001</v>
      </c>
      <c r="J82" s="44">
        <f t="shared" si="1"/>
        <v>17908.935000000001</v>
      </c>
      <c r="K82" s="45">
        <v>0</v>
      </c>
    </row>
    <row r="83" spans="1:11" ht="13.5" customHeight="1" thickBot="1" x14ac:dyDescent="0.25">
      <c r="A83" s="46">
        <v>62</v>
      </c>
      <c r="B83" s="47" t="s">
        <v>146</v>
      </c>
      <c r="C83" s="48" t="s">
        <v>199</v>
      </c>
      <c r="D83" s="48" t="s">
        <v>200</v>
      </c>
      <c r="E83" s="48" t="s">
        <v>38</v>
      </c>
      <c r="F83" s="49">
        <v>1085.3900000000001</v>
      </c>
      <c r="G83" s="50">
        <v>23.4</v>
      </c>
      <c r="H83" s="50">
        <f>F83*G83</f>
        <v>25398.126</v>
      </c>
      <c r="I83" s="50">
        <v>0</v>
      </c>
      <c r="J83" s="50">
        <f t="shared" si="1"/>
        <v>25398.126</v>
      </c>
      <c r="K83" s="51">
        <v>213.82183000000001</v>
      </c>
    </row>
    <row r="84" spans="1:11" ht="13.5" customHeight="1" thickBot="1" x14ac:dyDescent="0.25">
      <c r="A84" s="40">
        <v>63</v>
      </c>
      <c r="B84" s="41" t="s">
        <v>144</v>
      </c>
      <c r="C84" s="42" t="s">
        <v>147</v>
      </c>
      <c r="D84" s="42" t="s">
        <v>148</v>
      </c>
      <c r="E84" s="42" t="s">
        <v>38</v>
      </c>
      <c r="F84" s="43">
        <v>22</v>
      </c>
      <c r="G84" s="44">
        <v>78.599999999999994</v>
      </c>
      <c r="H84" s="44">
        <v>0</v>
      </c>
      <c r="I84" s="44">
        <f>F84*G84</f>
        <v>1729.1999999999998</v>
      </c>
      <c r="J84" s="44">
        <f t="shared" si="1"/>
        <v>1729.1999999999998</v>
      </c>
      <c r="K84" s="45">
        <v>1.1440000000000001E-2</v>
      </c>
    </row>
    <row r="85" spans="1:11" ht="13.5" customHeight="1" thickBot="1" x14ac:dyDescent="0.25">
      <c r="A85" s="46">
        <v>64</v>
      </c>
      <c r="B85" s="47"/>
      <c r="C85" s="48" t="s">
        <v>149</v>
      </c>
      <c r="D85" s="48" t="s">
        <v>201</v>
      </c>
      <c r="E85" s="48" t="s">
        <v>38</v>
      </c>
      <c r="F85" s="49">
        <v>22</v>
      </c>
      <c r="G85" s="50">
        <v>275.60000000000002</v>
      </c>
      <c r="H85" s="50">
        <f>F85*G85</f>
        <v>6063.2000000000007</v>
      </c>
      <c r="I85" s="50">
        <v>0</v>
      </c>
      <c r="J85" s="50">
        <f t="shared" si="1"/>
        <v>6063.2000000000007</v>
      </c>
      <c r="K85" s="51">
        <v>0.61929999999999996</v>
      </c>
    </row>
    <row r="86" spans="1:11" ht="24" customHeight="1" thickBot="1" x14ac:dyDescent="0.25">
      <c r="A86" s="40">
        <v>65</v>
      </c>
      <c r="B86" s="41" t="s">
        <v>144</v>
      </c>
      <c r="C86" s="42" t="s">
        <v>150</v>
      </c>
      <c r="D86" s="42" t="s">
        <v>151</v>
      </c>
      <c r="E86" s="42" t="s">
        <v>143</v>
      </c>
      <c r="F86" s="43">
        <v>1.5536620000000001</v>
      </c>
      <c r="G86" s="44">
        <v>102.5</v>
      </c>
      <c r="H86" s="44">
        <v>0</v>
      </c>
      <c r="I86" s="44">
        <f>F86*G86</f>
        <v>159.25035500000001</v>
      </c>
      <c r="J86" s="44">
        <f t="shared" si="1"/>
        <v>159.25035500000001</v>
      </c>
      <c r="K86" s="45">
        <v>0</v>
      </c>
    </row>
    <row r="87" spans="1:11" ht="21" customHeight="1" thickBot="1" x14ac:dyDescent="0.25">
      <c r="A87" s="17"/>
      <c r="B87" s="18"/>
      <c r="C87" s="19" t="s">
        <v>152</v>
      </c>
      <c r="D87" s="19" t="s">
        <v>153</v>
      </c>
      <c r="E87" s="19"/>
      <c r="F87" s="20"/>
      <c r="G87" s="21"/>
      <c r="H87" s="21">
        <f>SUM(H88:H91)</f>
        <v>0</v>
      </c>
      <c r="I87" s="21">
        <f>SUM(I88:I91)</f>
        <v>29430.57</v>
      </c>
      <c r="J87" s="21">
        <f t="shared" si="1"/>
        <v>29430.57</v>
      </c>
      <c r="K87" s="20">
        <v>11.550582331199999</v>
      </c>
    </row>
    <row r="88" spans="1:11" ht="13.5" customHeight="1" x14ac:dyDescent="0.2">
      <c r="A88" s="22">
        <v>66</v>
      </c>
      <c r="B88" s="23" t="s">
        <v>152</v>
      </c>
      <c r="C88" s="24" t="s">
        <v>202</v>
      </c>
      <c r="D88" s="24" t="s">
        <v>203</v>
      </c>
      <c r="E88" s="24" t="s">
        <v>38</v>
      </c>
      <c r="F88" s="25">
        <v>8612.2999999999993</v>
      </c>
      <c r="G88" s="26">
        <v>1.05</v>
      </c>
      <c r="H88" s="26">
        <v>0</v>
      </c>
      <c r="I88" s="26">
        <f>F88*G88</f>
        <v>9042.9149999999991</v>
      </c>
      <c r="J88" s="26">
        <f t="shared" si="1"/>
        <v>9042.9149999999991</v>
      </c>
      <c r="K88" s="27">
        <v>1.3504086399999999</v>
      </c>
    </row>
    <row r="89" spans="1:11" ht="24" customHeight="1" x14ac:dyDescent="0.2">
      <c r="A89" s="28">
        <v>67</v>
      </c>
      <c r="B89" s="29" t="s">
        <v>152</v>
      </c>
      <c r="C89" s="30" t="s">
        <v>204</v>
      </c>
      <c r="D89" s="30" t="s">
        <v>205</v>
      </c>
      <c r="E89" s="30" t="s">
        <v>38</v>
      </c>
      <c r="F89" s="31">
        <v>8612.2999999999993</v>
      </c>
      <c r="G89" s="32">
        <v>1.03</v>
      </c>
      <c r="H89" s="32">
        <v>0</v>
      </c>
      <c r="I89" s="32">
        <f>F89*G89</f>
        <v>8870.6689999999999</v>
      </c>
      <c r="J89" s="32">
        <f t="shared" si="1"/>
        <v>8870.6689999999999</v>
      </c>
      <c r="K89" s="33">
        <v>2.6592715448000002</v>
      </c>
    </row>
    <row r="90" spans="1:11" ht="24" customHeight="1" x14ac:dyDescent="0.2">
      <c r="A90" s="28">
        <v>68</v>
      </c>
      <c r="B90" s="29" t="s">
        <v>152</v>
      </c>
      <c r="C90" s="30" t="s">
        <v>154</v>
      </c>
      <c r="D90" s="30" t="s">
        <v>155</v>
      </c>
      <c r="E90" s="30" t="s">
        <v>31</v>
      </c>
      <c r="F90" s="31">
        <v>175</v>
      </c>
      <c r="G90" s="32">
        <v>0.85</v>
      </c>
      <c r="H90" s="32">
        <v>0</v>
      </c>
      <c r="I90" s="32">
        <f>F90*G90</f>
        <v>148.75</v>
      </c>
      <c r="J90" s="32">
        <f t="shared" si="1"/>
        <v>148.75</v>
      </c>
      <c r="K90" s="33">
        <v>1.575E-2</v>
      </c>
    </row>
    <row r="91" spans="1:11" ht="24" customHeight="1" thickBot="1" x14ac:dyDescent="0.25">
      <c r="A91" s="34">
        <v>69</v>
      </c>
      <c r="B91" s="35" t="s">
        <v>152</v>
      </c>
      <c r="C91" s="36" t="s">
        <v>206</v>
      </c>
      <c r="D91" s="36" t="s">
        <v>207</v>
      </c>
      <c r="E91" s="36" t="s">
        <v>38</v>
      </c>
      <c r="F91" s="37">
        <v>8612.2999999999993</v>
      </c>
      <c r="G91" s="38">
        <v>1.32</v>
      </c>
      <c r="H91" s="38">
        <v>0</v>
      </c>
      <c r="I91" s="38">
        <f>F91*G91</f>
        <v>11368.235999999999</v>
      </c>
      <c r="J91" s="38">
        <f t="shared" si="1"/>
        <v>11368.235999999999</v>
      </c>
      <c r="K91" s="39">
        <v>7.5251521464</v>
      </c>
    </row>
    <row r="92" spans="1:11" ht="14.25" customHeight="1" x14ac:dyDescent="0.25">
      <c r="A92" s="12"/>
      <c r="B92" s="13"/>
      <c r="C92" s="14" t="s">
        <v>156</v>
      </c>
      <c r="D92" s="14" t="s">
        <v>157</v>
      </c>
      <c r="E92" s="14"/>
      <c r="F92" s="15"/>
      <c r="G92" s="16"/>
      <c r="H92" s="16">
        <f>SUM(H93,H95,H98)</f>
        <v>18112.25</v>
      </c>
      <c r="I92" s="16">
        <f t="shared" ref="I92:K92" si="7">SUM(I93,I95,I98)</f>
        <v>44439.714</v>
      </c>
      <c r="J92" s="16">
        <f t="shared" si="7"/>
        <v>62551.964</v>
      </c>
      <c r="K92" s="15">
        <f t="shared" si="7"/>
        <v>1448.98</v>
      </c>
    </row>
    <row r="93" spans="1:11" ht="21" customHeight="1" thickBot="1" x14ac:dyDescent="0.25">
      <c r="A93" s="17"/>
      <c r="B93" s="18"/>
      <c r="C93" s="19" t="s">
        <v>156</v>
      </c>
      <c r="D93" s="19" t="s">
        <v>158</v>
      </c>
      <c r="E93" s="19"/>
      <c r="F93" s="20"/>
      <c r="G93" s="21"/>
      <c r="H93" s="21">
        <f>SUM(H94)</f>
        <v>0</v>
      </c>
      <c r="I93" s="21">
        <f>SUM(I94)</f>
        <v>25600</v>
      </c>
      <c r="J93" s="21">
        <f t="shared" si="1"/>
        <v>25600</v>
      </c>
      <c r="K93" s="20">
        <v>0</v>
      </c>
    </row>
    <row r="94" spans="1:11" ht="13.5" customHeight="1" thickBot="1" x14ac:dyDescent="0.25">
      <c r="A94" s="40">
        <v>70</v>
      </c>
      <c r="B94" s="41" t="s">
        <v>159</v>
      </c>
      <c r="C94" s="42" t="s">
        <v>160</v>
      </c>
      <c r="D94" s="42" t="s">
        <v>208</v>
      </c>
      <c r="E94" s="42" t="s">
        <v>42</v>
      </c>
      <c r="F94" s="43">
        <v>1</v>
      </c>
      <c r="G94" s="44">
        <v>25600</v>
      </c>
      <c r="H94" s="44">
        <v>0</v>
      </c>
      <c r="I94" s="44">
        <f>F94*G94</f>
        <v>25600</v>
      </c>
      <c r="J94" s="44">
        <f t="shared" si="1"/>
        <v>25600</v>
      </c>
      <c r="K94" s="45">
        <v>0</v>
      </c>
    </row>
    <row r="95" spans="1:11" ht="21" customHeight="1" thickBot="1" x14ac:dyDescent="0.25">
      <c r="A95" s="17"/>
      <c r="B95" s="18"/>
      <c r="C95" s="19" t="s">
        <v>209</v>
      </c>
      <c r="D95" s="19" t="s">
        <v>210</v>
      </c>
      <c r="E95" s="19"/>
      <c r="F95" s="20"/>
      <c r="G95" s="21"/>
      <c r="H95" s="21">
        <f>SUM(H96:H97)</f>
        <v>18112.25</v>
      </c>
      <c r="I95" s="21">
        <f>SUM(I96:I97)</f>
        <v>17822.454000000002</v>
      </c>
      <c r="J95" s="21">
        <f t="shared" si="1"/>
        <v>35934.703999999998</v>
      </c>
      <c r="K95" s="20">
        <v>1448.98</v>
      </c>
    </row>
    <row r="96" spans="1:11" ht="24" customHeight="1" thickBot="1" x14ac:dyDescent="0.25">
      <c r="A96" s="40">
        <v>71</v>
      </c>
      <c r="B96" s="41" t="s">
        <v>211</v>
      </c>
      <c r="C96" s="42" t="s">
        <v>212</v>
      </c>
      <c r="D96" s="42" t="s">
        <v>213</v>
      </c>
      <c r="E96" s="42" t="s">
        <v>38</v>
      </c>
      <c r="F96" s="43">
        <v>1448.98</v>
      </c>
      <c r="G96" s="44">
        <v>12.3</v>
      </c>
      <c r="H96" s="44">
        <v>0</v>
      </c>
      <c r="I96" s="44">
        <f>F96*G96</f>
        <v>17822.454000000002</v>
      </c>
      <c r="J96" s="44">
        <f t="shared" si="1"/>
        <v>17822.454000000002</v>
      </c>
      <c r="K96" s="45">
        <v>0</v>
      </c>
    </row>
    <row r="97" spans="1:11" ht="13.5" customHeight="1" thickBot="1" x14ac:dyDescent="0.25">
      <c r="A97" s="46">
        <v>72</v>
      </c>
      <c r="B97" s="47" t="s">
        <v>214</v>
      </c>
      <c r="C97" s="48" t="s">
        <v>215</v>
      </c>
      <c r="D97" s="48" t="s">
        <v>553</v>
      </c>
      <c r="E97" s="48" t="s">
        <v>38</v>
      </c>
      <c r="F97" s="49">
        <v>1448.98</v>
      </c>
      <c r="G97" s="50">
        <v>12.5</v>
      </c>
      <c r="H97" s="50">
        <f>F97*G97</f>
        <v>18112.25</v>
      </c>
      <c r="I97" s="50">
        <v>0</v>
      </c>
      <c r="J97" s="50">
        <f t="shared" si="1"/>
        <v>18112.25</v>
      </c>
      <c r="K97" s="51">
        <v>1448.98</v>
      </c>
    </row>
    <row r="98" spans="1:11" ht="14.25" customHeight="1" x14ac:dyDescent="0.25">
      <c r="A98" s="12"/>
      <c r="B98" s="13"/>
      <c r="C98" s="14" t="s">
        <v>161</v>
      </c>
      <c r="D98" s="14" t="s">
        <v>161</v>
      </c>
      <c r="E98" s="14"/>
      <c r="F98" s="15"/>
      <c r="G98" s="16"/>
      <c r="H98" s="16">
        <f>SUM(H99)</f>
        <v>0</v>
      </c>
      <c r="I98" s="16">
        <f>SUM(I99)</f>
        <v>1017.26</v>
      </c>
      <c r="J98" s="16">
        <f t="shared" si="1"/>
        <v>1017.26</v>
      </c>
      <c r="K98" s="15">
        <v>0</v>
      </c>
    </row>
    <row r="99" spans="1:11" ht="21" customHeight="1" thickBot="1" x14ac:dyDescent="0.25">
      <c r="A99" s="17"/>
      <c r="B99" s="18"/>
      <c r="C99" s="19" t="s">
        <v>161</v>
      </c>
      <c r="D99" s="19" t="s">
        <v>161</v>
      </c>
      <c r="E99" s="19"/>
      <c r="F99" s="20"/>
      <c r="G99" s="21"/>
      <c r="H99" s="21">
        <f>SUM(H100:H102)</f>
        <v>0</v>
      </c>
      <c r="I99" s="21">
        <f>SUM(I100:I102)</f>
        <v>1017.26</v>
      </c>
      <c r="J99" s="21">
        <f t="shared" si="1"/>
        <v>1017.26</v>
      </c>
      <c r="K99" s="20">
        <v>0</v>
      </c>
    </row>
    <row r="100" spans="1:11" ht="13.5" customHeight="1" x14ac:dyDescent="0.2">
      <c r="A100" s="22">
        <v>73</v>
      </c>
      <c r="B100" s="23" t="s">
        <v>162</v>
      </c>
      <c r="C100" s="24" t="s">
        <v>163</v>
      </c>
      <c r="D100" s="24" t="s">
        <v>164</v>
      </c>
      <c r="E100" s="24" t="s">
        <v>165</v>
      </c>
      <c r="F100" s="25">
        <v>38</v>
      </c>
      <c r="G100" s="26">
        <v>7</v>
      </c>
      <c r="H100" s="26">
        <v>0</v>
      </c>
      <c r="I100" s="26">
        <f>F100*G100</f>
        <v>266</v>
      </c>
      <c r="J100" s="26">
        <f t="shared" si="1"/>
        <v>266</v>
      </c>
      <c r="K100" s="27">
        <v>0</v>
      </c>
    </row>
    <row r="101" spans="1:11" ht="13.5" customHeight="1" x14ac:dyDescent="0.2">
      <c r="A101" s="28">
        <v>74</v>
      </c>
      <c r="B101" s="29" t="s">
        <v>162</v>
      </c>
      <c r="C101" s="30" t="s">
        <v>166</v>
      </c>
      <c r="D101" s="30" t="s">
        <v>167</v>
      </c>
      <c r="E101" s="30" t="s">
        <v>165</v>
      </c>
      <c r="F101" s="31">
        <v>6</v>
      </c>
      <c r="G101" s="32">
        <v>5.21</v>
      </c>
      <c r="H101" s="32">
        <v>0</v>
      </c>
      <c r="I101" s="32">
        <f>F101*G101</f>
        <v>31.259999999999998</v>
      </c>
      <c r="J101" s="32">
        <f t="shared" si="1"/>
        <v>31.259999999999998</v>
      </c>
      <c r="K101" s="33">
        <v>0</v>
      </c>
    </row>
    <row r="102" spans="1:11" ht="24" customHeight="1" thickBot="1" x14ac:dyDescent="0.25">
      <c r="A102" s="34">
        <v>75</v>
      </c>
      <c r="B102" s="35" t="s">
        <v>162</v>
      </c>
      <c r="C102" s="36" t="s">
        <v>168</v>
      </c>
      <c r="D102" s="36" t="s">
        <v>169</v>
      </c>
      <c r="E102" s="36" t="s">
        <v>165</v>
      </c>
      <c r="F102" s="37">
        <v>16</v>
      </c>
      <c r="G102" s="38">
        <v>45</v>
      </c>
      <c r="H102" s="38">
        <v>0</v>
      </c>
      <c r="I102" s="38">
        <f>F102*G102</f>
        <v>720</v>
      </c>
      <c r="J102" s="38">
        <f t="shared" si="1"/>
        <v>720</v>
      </c>
      <c r="K102" s="39">
        <v>0</v>
      </c>
    </row>
    <row r="103" spans="1:11" ht="21" customHeight="1" x14ac:dyDescent="0.2">
      <c r="A103" s="52"/>
      <c r="B103" s="53"/>
      <c r="C103" s="54"/>
      <c r="D103" s="54" t="s">
        <v>170</v>
      </c>
      <c r="E103" s="54"/>
      <c r="F103" s="55"/>
      <c r="G103" s="56"/>
      <c r="H103" s="56">
        <f>SUM(H98,H92,H47,H10)</f>
        <v>201312.092</v>
      </c>
      <c r="I103" s="56">
        <f>SUM(I98,I92,I47,I10)</f>
        <v>426766.97407500003</v>
      </c>
      <c r="J103" s="56">
        <f>SUM(J98,J92,J47,J10)</f>
        <v>628079.06607499998</v>
      </c>
      <c r="K103" s="55">
        <v>5381.3484245922</v>
      </c>
    </row>
  </sheetData>
  <sheetProtection selectLockedCells="1" selectUnlockedCells="1"/>
  <pageMargins left="0.39374999999999999" right="0.39374999999999999" top="0.78749999999999998" bottom="0.78749999999999998" header="0.51180555555555551" footer="0.51180555555555551"/>
  <pageSetup scale="95" firstPageNumber="0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Krycí list</vt:lpstr>
      <vt:lpstr>Rekapitulácia</vt:lpstr>
      <vt:lpstr>SO 02 Technológia maštale</vt:lpstr>
      <vt:lpstr>SO 01 Maštal na výkrm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tomas</cp:lastModifiedBy>
  <cp:lastPrinted>2018-08-01T08:17:31Z</cp:lastPrinted>
  <dcterms:created xsi:type="dcterms:W3CDTF">2018-07-09T19:17:52Z</dcterms:created>
  <dcterms:modified xsi:type="dcterms:W3CDTF">2023-06-07T20:59:11Z</dcterms:modified>
</cp:coreProperties>
</file>