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ákazky/2023/15_Dopravné značenie_opakovaná zákazka/SP_final/"/>
    </mc:Choice>
  </mc:AlternateContent>
  <xr:revisionPtr revIDLastSave="28" documentId="13_ncr:1_{C1A09B74-5CFE-2844-B363-28D02F0FB5D5}" xr6:coauthVersionLast="47" xr6:coauthVersionMax="47" xr10:uidLastSave="{CB2E6171-DBE3-D748-ABE4-071A1146BA1D}"/>
  <bookViews>
    <workbookView xWindow="0" yWindow="740" windowWidth="29400" windowHeight="18380" xr2:uid="{8ADAEE77-0290-444B-BDD3-3B6153AC1597}"/>
  </bookViews>
  <sheets>
    <sheet name="Návrh na plnenie kritérií" sheetId="6" r:id="rId1"/>
    <sheet name="Cenník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'Návrh na plnenie kritérií'!$A$2:$G$56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6" l="1" a="1"/>
  <c r="C41" i="6" s="1"/>
  <c r="F33" i="6" a="1"/>
  <c r="F33" i="6" s="1"/>
  <c r="F31" i="6" a="1"/>
  <c r="F31" i="6" s="1"/>
  <c r="K336" i="7"/>
  <c r="K335" i="7"/>
  <c r="M335" i="7" s="1"/>
  <c r="K334" i="7"/>
  <c r="K333" i="7"/>
  <c r="K331" i="7"/>
  <c r="K330" i="7"/>
  <c r="K329" i="7"/>
  <c r="M329" i="7" s="1"/>
  <c r="N329" i="7" s="1"/>
  <c r="K328" i="7"/>
  <c r="K327" i="7"/>
  <c r="K326" i="7"/>
  <c r="M326" i="7" s="1"/>
  <c r="N326" i="7" s="1"/>
  <c r="K325" i="7"/>
  <c r="K324" i="7"/>
  <c r="M324" i="7" s="1"/>
  <c r="N324" i="7" s="1"/>
  <c r="K323" i="7"/>
  <c r="K322" i="7"/>
  <c r="K321" i="7"/>
  <c r="M321" i="7" s="1"/>
  <c r="N321" i="7" s="1"/>
  <c r="K320" i="7"/>
  <c r="K318" i="7"/>
  <c r="K317" i="7"/>
  <c r="M317" i="7" s="1"/>
  <c r="N317" i="7" s="1"/>
  <c r="K316" i="7"/>
  <c r="M315" i="7"/>
  <c r="K315" i="7"/>
  <c r="K314" i="7"/>
  <c r="M314" i="7" s="1"/>
  <c r="K313" i="7"/>
  <c r="K308" i="7"/>
  <c r="M308" i="7" s="1"/>
  <c r="K307" i="7"/>
  <c r="K306" i="7"/>
  <c r="K305" i="7"/>
  <c r="M305" i="7" s="1"/>
  <c r="N305" i="7" s="1"/>
  <c r="K303" i="7"/>
  <c r="K302" i="7"/>
  <c r="M302" i="7" s="1"/>
  <c r="K300" i="7"/>
  <c r="M300" i="7" s="1"/>
  <c r="K299" i="7"/>
  <c r="K298" i="7"/>
  <c r="K297" i="7"/>
  <c r="K296" i="7"/>
  <c r="M296" i="7" s="1"/>
  <c r="K295" i="7"/>
  <c r="M295" i="7" s="1"/>
  <c r="N295" i="7" s="1"/>
  <c r="K294" i="7"/>
  <c r="K293" i="7"/>
  <c r="K292" i="7"/>
  <c r="K291" i="7"/>
  <c r="K290" i="7"/>
  <c r="M290" i="7" s="1"/>
  <c r="N290" i="7" s="1"/>
  <c r="K289" i="7"/>
  <c r="K287" i="7"/>
  <c r="K286" i="7"/>
  <c r="M286" i="7" s="1"/>
  <c r="N286" i="7" s="1"/>
  <c r="K285" i="7"/>
  <c r="K283" i="7"/>
  <c r="M283" i="7" s="1"/>
  <c r="N283" i="7" s="1"/>
  <c r="K282" i="7"/>
  <c r="K280" i="7"/>
  <c r="K279" i="7"/>
  <c r="K278" i="7"/>
  <c r="K277" i="7"/>
  <c r="K276" i="7"/>
  <c r="M276" i="7" s="1"/>
  <c r="N276" i="7" s="1"/>
  <c r="K275" i="7"/>
  <c r="K274" i="7"/>
  <c r="K273" i="7"/>
  <c r="M273" i="7" s="1"/>
  <c r="K272" i="7"/>
  <c r="K270" i="7"/>
  <c r="K269" i="7"/>
  <c r="K268" i="7"/>
  <c r="K267" i="7"/>
  <c r="M267" i="7" s="1"/>
  <c r="N267" i="7" s="1"/>
  <c r="K266" i="7"/>
  <c r="K265" i="7"/>
  <c r="K264" i="7"/>
  <c r="M264" i="7" s="1"/>
  <c r="K263" i="7"/>
  <c r="K262" i="7"/>
  <c r="K261" i="7"/>
  <c r="K259" i="7"/>
  <c r="M259" i="7" s="1"/>
  <c r="K258" i="7"/>
  <c r="M258" i="7" s="1"/>
  <c r="N258" i="7" s="1"/>
  <c r="K257" i="7"/>
  <c r="K256" i="7"/>
  <c r="K255" i="7"/>
  <c r="M255" i="7" s="1"/>
  <c r="K254" i="7"/>
  <c r="K253" i="7"/>
  <c r="M253" i="7" s="1"/>
  <c r="N253" i="7" s="1"/>
  <c r="K252" i="7"/>
  <c r="K251" i="7"/>
  <c r="K250" i="7"/>
  <c r="M250" i="7" s="1"/>
  <c r="N250" i="7" s="1"/>
  <c r="K249" i="7"/>
  <c r="K247" i="7"/>
  <c r="M247" i="7" s="1"/>
  <c r="N247" i="7" s="1"/>
  <c r="K246" i="7"/>
  <c r="K245" i="7"/>
  <c r="M245" i="7" s="1"/>
  <c r="N245" i="7" s="1"/>
  <c r="K244" i="7"/>
  <c r="M244" i="7" s="1"/>
  <c r="N244" i="7" s="1"/>
  <c r="K243" i="7"/>
  <c r="K242" i="7"/>
  <c r="K240" i="7"/>
  <c r="M240" i="7" s="1"/>
  <c r="N240" i="7" s="1"/>
  <c r="K239" i="7"/>
  <c r="K238" i="7"/>
  <c r="K237" i="7"/>
  <c r="K236" i="7"/>
  <c r="M236" i="7" s="1"/>
  <c r="N236" i="7" s="1"/>
  <c r="K235" i="7"/>
  <c r="M235" i="7" s="1"/>
  <c r="N235" i="7" s="1"/>
  <c r="K234" i="7"/>
  <c r="K232" i="7"/>
  <c r="K231" i="7"/>
  <c r="M231" i="7" s="1"/>
  <c r="N231" i="7" s="1"/>
  <c r="K230" i="7"/>
  <c r="K229" i="7"/>
  <c r="K228" i="7"/>
  <c r="K227" i="7"/>
  <c r="M227" i="7" s="1"/>
  <c r="N227" i="7" s="1"/>
  <c r="K226" i="7"/>
  <c r="M226" i="7" s="1"/>
  <c r="N226" i="7" s="1"/>
  <c r="K225" i="7"/>
  <c r="K224" i="7"/>
  <c r="K216" i="7"/>
  <c r="M216" i="7" s="1"/>
  <c r="K215" i="7"/>
  <c r="K214" i="7"/>
  <c r="K213" i="7"/>
  <c r="M213" i="7" s="1"/>
  <c r="K212" i="7"/>
  <c r="M212" i="7" s="1"/>
  <c r="N212" i="7" s="1"/>
  <c r="K211" i="7"/>
  <c r="M211" i="7" s="1"/>
  <c r="N211" i="7" s="1"/>
  <c r="K210" i="7"/>
  <c r="K209" i="7"/>
  <c r="K208" i="7"/>
  <c r="M208" i="7" s="1"/>
  <c r="K207" i="7"/>
  <c r="K206" i="7"/>
  <c r="K205" i="7"/>
  <c r="M205" i="7" s="1"/>
  <c r="K204" i="7"/>
  <c r="M204" i="7" s="1"/>
  <c r="N204" i="7" s="1"/>
  <c r="K203" i="7"/>
  <c r="M203" i="7" s="1"/>
  <c r="N203" i="7" s="1"/>
  <c r="K202" i="7"/>
  <c r="K201" i="7"/>
  <c r="K199" i="7"/>
  <c r="M199" i="7" s="1"/>
  <c r="K198" i="7"/>
  <c r="K197" i="7"/>
  <c r="K195" i="7"/>
  <c r="K194" i="7"/>
  <c r="M194" i="7" s="1"/>
  <c r="N194" i="7" s="1"/>
  <c r="K192" i="7"/>
  <c r="M192" i="7" s="1"/>
  <c r="N192" i="7" s="1"/>
  <c r="K191" i="7"/>
  <c r="K190" i="7"/>
  <c r="K189" i="7"/>
  <c r="M189" i="7" s="1"/>
  <c r="K188" i="7"/>
  <c r="K187" i="7"/>
  <c r="K184" i="7"/>
  <c r="K183" i="7"/>
  <c r="M183" i="7" s="1"/>
  <c r="N183" i="7" s="1"/>
  <c r="K182" i="7"/>
  <c r="M182" i="7" s="1"/>
  <c r="N182" i="7" s="1"/>
  <c r="K181" i="7"/>
  <c r="K180" i="7"/>
  <c r="M180" i="7" s="1"/>
  <c r="K178" i="7"/>
  <c r="M178" i="7" s="1"/>
  <c r="K177" i="7"/>
  <c r="K176" i="7"/>
  <c r="K175" i="7"/>
  <c r="K174" i="7"/>
  <c r="M174" i="7" s="1"/>
  <c r="N174" i="7" s="1"/>
  <c r="K173" i="7"/>
  <c r="M173" i="7" s="1"/>
  <c r="N173" i="7" s="1"/>
  <c r="K172" i="7"/>
  <c r="K170" i="7"/>
  <c r="M170" i="7" s="1"/>
  <c r="K169" i="7"/>
  <c r="M169" i="7" s="1"/>
  <c r="K168" i="7"/>
  <c r="K166" i="7"/>
  <c r="K165" i="7"/>
  <c r="K164" i="7"/>
  <c r="M164" i="7" s="1"/>
  <c r="N164" i="7" s="1"/>
  <c r="K163" i="7"/>
  <c r="M163" i="7" s="1"/>
  <c r="K162" i="7"/>
  <c r="K161" i="7"/>
  <c r="M161" i="7" s="1"/>
  <c r="K160" i="7"/>
  <c r="M160" i="7" s="1"/>
  <c r="K159" i="7"/>
  <c r="K158" i="7"/>
  <c r="K157" i="7"/>
  <c r="K156" i="7"/>
  <c r="M156" i="7" s="1"/>
  <c r="N156" i="7" s="1"/>
  <c r="K155" i="7"/>
  <c r="M155" i="7" s="1"/>
  <c r="N155" i="7" s="1"/>
  <c r="K154" i="7"/>
  <c r="K153" i="7"/>
  <c r="K151" i="7"/>
  <c r="M151" i="7" s="1"/>
  <c r="K150" i="7"/>
  <c r="K149" i="7"/>
  <c r="K148" i="7"/>
  <c r="K147" i="7"/>
  <c r="M147" i="7" s="1"/>
  <c r="N147" i="7" s="1"/>
  <c r="K146" i="7"/>
  <c r="M146" i="7" s="1"/>
  <c r="N146" i="7" s="1"/>
  <c r="K145" i="7"/>
  <c r="K137" i="7"/>
  <c r="K136" i="7"/>
  <c r="M136" i="7" s="1"/>
  <c r="K135" i="7"/>
  <c r="K134" i="7"/>
  <c r="K133" i="7"/>
  <c r="K132" i="7"/>
  <c r="M132" i="7" s="1"/>
  <c r="N132" i="7" s="1"/>
  <c r="K131" i="7"/>
  <c r="M131" i="7" s="1"/>
  <c r="N131" i="7" s="1"/>
  <c r="K130" i="7"/>
  <c r="K129" i="7"/>
  <c r="K128" i="7"/>
  <c r="M128" i="7" s="1"/>
  <c r="N128" i="7" s="1"/>
  <c r="K127" i="7"/>
  <c r="K126" i="7"/>
  <c r="K125" i="7"/>
  <c r="K124" i="7"/>
  <c r="M124" i="7" s="1"/>
  <c r="N124" i="7" s="1"/>
  <c r="K123" i="7"/>
  <c r="M123" i="7" s="1"/>
  <c r="N123" i="7" s="1"/>
  <c r="K122" i="7"/>
  <c r="K121" i="7"/>
  <c r="M121" i="7" s="1"/>
  <c r="K120" i="7"/>
  <c r="M120" i="7" s="1"/>
  <c r="N120" i="7" s="1"/>
  <c r="K119" i="7"/>
  <c r="K118" i="7"/>
  <c r="K116" i="7"/>
  <c r="K114" i="7"/>
  <c r="M114" i="7" s="1"/>
  <c r="N114" i="7" s="1"/>
  <c r="N113" i="7"/>
  <c r="K113" i="7"/>
  <c r="M113" i="7" s="1"/>
  <c r="K112" i="7"/>
  <c r="K111" i="7"/>
  <c r="K110" i="7"/>
  <c r="M110" i="7" s="1"/>
  <c r="K109" i="7"/>
  <c r="K108" i="7"/>
  <c r="K107" i="7"/>
  <c r="M106" i="7"/>
  <c r="N106" i="7" s="1"/>
  <c r="K106" i="7"/>
  <c r="K105" i="7"/>
  <c r="M105" i="7" s="1"/>
  <c r="N105" i="7" s="1"/>
  <c r="K104" i="7"/>
  <c r="K103" i="7"/>
  <c r="K102" i="7"/>
  <c r="M102" i="7" s="1"/>
  <c r="K101" i="7"/>
  <c r="K100" i="7"/>
  <c r="K99" i="7"/>
  <c r="K98" i="7"/>
  <c r="M98" i="7" s="1"/>
  <c r="N98" i="7" s="1"/>
  <c r="K97" i="7"/>
  <c r="M97" i="7" s="1"/>
  <c r="N97" i="7" s="1"/>
  <c r="K96" i="7"/>
  <c r="K95" i="7"/>
  <c r="M95" i="7" s="1"/>
  <c r="K91" i="7"/>
  <c r="M91" i="7" s="1"/>
  <c r="K90" i="7"/>
  <c r="K89" i="7"/>
  <c r="K88" i="7"/>
  <c r="K87" i="7"/>
  <c r="M87" i="7" s="1"/>
  <c r="N87" i="7" s="1"/>
  <c r="K86" i="7"/>
  <c r="M86" i="7" s="1"/>
  <c r="K80" i="7"/>
  <c r="K79" i="7"/>
  <c r="M79" i="7" s="1"/>
  <c r="K78" i="7"/>
  <c r="M78" i="7" s="1"/>
  <c r="N78" i="7" s="1"/>
  <c r="K77" i="7"/>
  <c r="K76" i="7"/>
  <c r="K75" i="7"/>
  <c r="K74" i="7"/>
  <c r="M74" i="7" s="1"/>
  <c r="N74" i="7" s="1"/>
  <c r="K73" i="7"/>
  <c r="M73" i="7" s="1"/>
  <c r="N73" i="7" s="1"/>
  <c r="K72" i="7"/>
  <c r="K71" i="7"/>
  <c r="K70" i="7"/>
  <c r="M70" i="7" s="1"/>
  <c r="N70" i="7" s="1"/>
  <c r="K69" i="7"/>
  <c r="K68" i="7"/>
  <c r="K67" i="7"/>
  <c r="K66" i="7"/>
  <c r="M66" i="7" s="1"/>
  <c r="N66" i="7" s="1"/>
  <c r="K65" i="7"/>
  <c r="M65" i="7" s="1"/>
  <c r="N65" i="7" s="1"/>
  <c r="K64" i="7"/>
  <c r="K63" i="7"/>
  <c r="K62" i="7"/>
  <c r="M62" i="7" s="1"/>
  <c r="N62" i="7" s="1"/>
  <c r="K61" i="7"/>
  <c r="K60" i="7"/>
  <c r="K59" i="7"/>
  <c r="K58" i="7"/>
  <c r="M58" i="7" s="1"/>
  <c r="N58" i="7" s="1"/>
  <c r="K57" i="7"/>
  <c r="M57" i="7" s="1"/>
  <c r="N57" i="7" s="1"/>
  <c r="K56" i="7"/>
  <c r="K55" i="7"/>
  <c r="K54" i="7"/>
  <c r="M54" i="7" s="1"/>
  <c r="K53" i="7"/>
  <c r="K52" i="7"/>
  <c r="K51" i="7"/>
  <c r="M51" i="7" s="1"/>
  <c r="K50" i="7"/>
  <c r="M50" i="7" s="1"/>
  <c r="N50" i="7" s="1"/>
  <c r="K49" i="7"/>
  <c r="M49" i="7" s="1"/>
  <c r="N49" i="7" s="1"/>
  <c r="K48" i="7"/>
  <c r="K47" i="7"/>
  <c r="M47" i="7" s="1"/>
  <c r="N47" i="7" s="1"/>
  <c r="K46" i="7"/>
  <c r="M46" i="7" s="1"/>
  <c r="K45" i="7"/>
  <c r="K44" i="7"/>
  <c r="K43" i="7"/>
  <c r="M43" i="7" s="1"/>
  <c r="K42" i="7"/>
  <c r="M42" i="7" s="1"/>
  <c r="N42" i="7" s="1"/>
  <c r="K41" i="7"/>
  <c r="M41" i="7" s="1"/>
  <c r="N41" i="7" s="1"/>
  <c r="K40" i="7"/>
  <c r="K39" i="7"/>
  <c r="K38" i="7"/>
  <c r="M38" i="7" s="1"/>
  <c r="K37" i="7"/>
  <c r="K36" i="7"/>
  <c r="K35" i="7"/>
  <c r="K34" i="7"/>
  <c r="M34" i="7" s="1"/>
  <c r="N34" i="7" s="1"/>
  <c r="K33" i="7"/>
  <c r="M33" i="7" s="1"/>
  <c r="N33" i="7" s="1"/>
  <c r="K32" i="7"/>
  <c r="K31" i="7"/>
  <c r="K30" i="7"/>
  <c r="M30" i="7" s="1"/>
  <c r="K29" i="7"/>
  <c r="K28" i="7"/>
  <c r="K27" i="7"/>
  <c r="M27" i="7" s="1"/>
  <c r="K26" i="7"/>
  <c r="M26" i="7" s="1"/>
  <c r="N26" i="7" s="1"/>
  <c r="K25" i="7"/>
  <c r="M25" i="7" s="1"/>
  <c r="N25" i="7" s="1"/>
  <c r="K24" i="7"/>
  <c r="K23" i="7"/>
  <c r="K22" i="7"/>
  <c r="M22" i="7" s="1"/>
  <c r="K21" i="7"/>
  <c r="K20" i="7"/>
  <c r="K19" i="7"/>
  <c r="K18" i="7"/>
  <c r="M18" i="7" s="1"/>
  <c r="N18" i="7" s="1"/>
  <c r="K17" i="7"/>
  <c r="M17" i="7" s="1"/>
  <c r="N17" i="7" s="1"/>
  <c r="K16" i="7"/>
  <c r="K15" i="7"/>
  <c r="K14" i="7"/>
  <c r="M14" i="7" s="1"/>
  <c r="K13" i="7"/>
  <c r="K12" i="7"/>
  <c r="K11" i="7"/>
  <c r="K10" i="7"/>
  <c r="M10" i="7" s="1"/>
  <c r="N10" i="7" s="1"/>
  <c r="K9" i="7"/>
  <c r="M9" i="7" s="1"/>
  <c r="N9" i="7" s="1"/>
  <c r="K8" i="7"/>
  <c r="K7" i="7"/>
  <c r="M7" i="7" s="1"/>
  <c r="N7" i="7" s="1"/>
  <c r="K6" i="7"/>
  <c r="M6" i="7" s="1"/>
  <c r="N315" i="7" l="1"/>
  <c r="N163" i="7"/>
  <c r="M279" i="7"/>
  <c r="N279" i="7" s="1"/>
  <c r="N86" i="7"/>
  <c r="M274" i="7"/>
  <c r="N274" i="7" s="1"/>
  <c r="M184" i="7"/>
  <c r="N184" i="7" s="1"/>
  <c r="M59" i="7"/>
  <c r="N59" i="7" s="1"/>
  <c r="M133" i="7"/>
  <c r="N133" i="7" s="1"/>
  <c r="M165" i="7"/>
  <c r="N165" i="7" s="1"/>
  <c r="M195" i="7"/>
  <c r="N195" i="7" s="1"/>
  <c r="M242" i="7"/>
  <c r="N242" i="7" s="1"/>
  <c r="M148" i="7"/>
  <c r="N148" i="7" s="1"/>
  <c r="M251" i="7"/>
  <c r="N251" i="7" s="1"/>
  <c r="M270" i="7"/>
  <c r="N270" i="7" s="1"/>
  <c r="M224" i="7"/>
  <c r="N224" i="7" s="1"/>
  <c r="M23" i="7"/>
  <c r="N23" i="7" s="1"/>
  <c r="N180" i="7"/>
  <c r="M325" i="7"/>
  <c r="N325" i="7" s="1"/>
  <c r="M19" i="7"/>
  <c r="N19" i="7" s="1"/>
  <c r="M67" i="7"/>
  <c r="N67" i="7" s="1"/>
  <c r="M99" i="7"/>
  <c r="N99" i="7" s="1"/>
  <c r="M111" i="7"/>
  <c r="N111" i="7" s="1"/>
  <c r="M175" i="7"/>
  <c r="N175" i="7" s="1"/>
  <c r="M190" i="7"/>
  <c r="N190" i="7" s="1"/>
  <c r="N255" i="7"/>
  <c r="M88" i="7"/>
  <c r="N88" i="7" s="1"/>
  <c r="M103" i="7"/>
  <c r="N103" i="7" s="1"/>
  <c r="N43" i="7"/>
  <c r="N79" i="7"/>
  <c r="M116" i="7"/>
  <c r="N116" i="7" s="1"/>
  <c r="M15" i="7"/>
  <c r="N15" i="7" s="1"/>
  <c r="M39" i="7"/>
  <c r="N39" i="7" s="1"/>
  <c r="M63" i="7"/>
  <c r="N63" i="7" s="1"/>
  <c r="N95" i="7"/>
  <c r="M125" i="7"/>
  <c r="N125" i="7" s="1"/>
  <c r="M137" i="7"/>
  <c r="N137" i="7" s="1"/>
  <c r="N170" i="7"/>
  <c r="M201" i="7"/>
  <c r="N201" i="7" s="1"/>
  <c r="M265" i="7"/>
  <c r="N265" i="7" s="1"/>
  <c r="M292" i="7"/>
  <c r="N292" i="7" s="1"/>
  <c r="M107" i="7"/>
  <c r="N107" i="7" s="1"/>
  <c r="M287" i="7"/>
  <c r="N287" i="7" s="1"/>
  <c r="M71" i="7"/>
  <c r="N71" i="7" s="1"/>
  <c r="M153" i="7"/>
  <c r="N153" i="7" s="1"/>
  <c r="M232" i="7"/>
  <c r="N232" i="7" s="1"/>
  <c r="N302" i="7"/>
  <c r="M129" i="7"/>
  <c r="N129" i="7" s="1"/>
  <c r="N161" i="7"/>
  <c r="N27" i="7"/>
  <c r="M75" i="7"/>
  <c r="N75" i="7" s="1"/>
  <c r="N121" i="7"/>
  <c r="M157" i="7"/>
  <c r="N157" i="7" s="1"/>
  <c r="M209" i="7"/>
  <c r="N209" i="7"/>
  <c r="N308" i="7"/>
  <c r="M316" i="7"/>
  <c r="N316" i="7" s="1"/>
  <c r="N282" i="7"/>
  <c r="M228" i="7"/>
  <c r="N228" i="7" s="1"/>
  <c r="M237" i="7"/>
  <c r="N237" i="7" s="1"/>
  <c r="M246" i="7"/>
  <c r="N246" i="7" s="1"/>
  <c r="M256" i="7"/>
  <c r="N256" i="7" s="1"/>
  <c r="M262" i="7"/>
  <c r="N262" i="7" s="1"/>
  <c r="N277" i="7"/>
  <c r="M282" i="7"/>
  <c r="M293" i="7"/>
  <c r="N293" i="7" s="1"/>
  <c r="M298" i="7"/>
  <c r="N298" i="7" s="1"/>
  <c r="N273" i="7"/>
  <c r="M277" i="7"/>
  <c r="N314" i="7"/>
  <c r="M323" i="7"/>
  <c r="N323" i="7" s="1"/>
  <c r="M327" i="7"/>
  <c r="N327" i="7" s="1"/>
  <c r="M318" i="7"/>
  <c r="N318" i="7" s="1"/>
  <c r="N205" i="7"/>
  <c r="N213" i="7"/>
  <c r="M31" i="7"/>
  <c r="N31" i="7" s="1"/>
  <c r="M35" i="7"/>
  <c r="N35" i="7" s="1"/>
  <c r="M60" i="7"/>
  <c r="N60" i="7" s="1"/>
  <c r="M68" i="7"/>
  <c r="N68" i="7" s="1"/>
  <c r="M76" i="7"/>
  <c r="N76" i="7" s="1"/>
  <c r="M89" i="7"/>
  <c r="N89" i="7" s="1"/>
  <c r="M100" i="7"/>
  <c r="N100" i="7" s="1"/>
  <c r="M108" i="7"/>
  <c r="N108" i="7" s="1"/>
  <c r="M118" i="7"/>
  <c r="N118" i="7" s="1"/>
  <c r="M126" i="7"/>
  <c r="N126" i="7" s="1"/>
  <c r="M134" i="7"/>
  <c r="N134" i="7" s="1"/>
  <c r="M149" i="7"/>
  <c r="N149" i="7" s="1"/>
  <c r="M158" i="7"/>
  <c r="N158" i="7" s="1"/>
  <c r="M166" i="7"/>
  <c r="N166" i="7" s="1"/>
  <c r="M176" i="7"/>
  <c r="N176" i="7" s="1"/>
  <c r="M187" i="7"/>
  <c r="N187" i="7" s="1"/>
  <c r="M197" i="7"/>
  <c r="N197" i="7" s="1"/>
  <c r="M206" i="7"/>
  <c r="N206" i="7" s="1"/>
  <c r="M214" i="7"/>
  <c r="N214" i="7" s="1"/>
  <c r="M229" i="7"/>
  <c r="N229" i="7" s="1"/>
  <c r="M238" i="7"/>
  <c r="N238" i="7" s="1"/>
  <c r="M11" i="7"/>
  <c r="N11" i="7" s="1"/>
  <c r="N51" i="7"/>
  <c r="N264" i="7"/>
  <c r="M268" i="7"/>
  <c r="N268" i="7" s="1"/>
  <c r="N300" i="7"/>
  <c r="M306" i="7"/>
  <c r="N306" i="7" s="1"/>
  <c r="N259" i="7"/>
  <c r="N296" i="7"/>
  <c r="M333" i="7"/>
  <c r="N333" i="7" s="1"/>
  <c r="C34" i="6" a="1"/>
  <c r="C34" i="6" s="1"/>
  <c r="N36" i="7"/>
  <c r="N54" i="7"/>
  <c r="N91" i="7"/>
  <c r="N102" i="7"/>
  <c r="N110" i="7"/>
  <c r="N136" i="7"/>
  <c r="N151" i="7"/>
  <c r="N160" i="7"/>
  <c r="N169" i="7"/>
  <c r="N178" i="7"/>
  <c r="N189" i="7"/>
  <c r="N199" i="7"/>
  <c r="N208" i="7"/>
  <c r="N216" i="7"/>
  <c r="N335" i="7"/>
  <c r="N6" i="7"/>
  <c r="N30" i="7"/>
  <c r="M12" i="7"/>
  <c r="N12" i="7" s="1"/>
  <c r="M20" i="7"/>
  <c r="N20" i="7" s="1"/>
  <c r="M28" i="7"/>
  <c r="N28" i="7" s="1"/>
  <c r="M36" i="7"/>
  <c r="M44" i="7"/>
  <c r="N44" i="7" s="1"/>
  <c r="M52" i="7"/>
  <c r="N52" i="7" s="1"/>
  <c r="N14" i="7"/>
  <c r="N22" i="7"/>
  <c r="N38" i="7"/>
  <c r="N46" i="7"/>
  <c r="M55" i="7"/>
  <c r="N55" i="7" s="1"/>
  <c r="M336" i="7"/>
  <c r="N336" i="7" s="1"/>
  <c r="M254" i="7"/>
  <c r="N254" i="7" s="1"/>
  <c r="M263" i="7"/>
  <c r="N263" i="7" s="1"/>
  <c r="M272" i="7"/>
  <c r="N272" i="7" s="1"/>
  <c r="M280" i="7"/>
  <c r="N280" i="7" s="1"/>
  <c r="M291" i="7"/>
  <c r="N291" i="7" s="1"/>
  <c r="M299" i="7"/>
  <c r="N299" i="7" s="1"/>
  <c r="M313" i="7"/>
  <c r="N313" i="7" s="1"/>
  <c r="M322" i="7"/>
  <c r="N322" i="7" s="1"/>
  <c r="M330" i="7"/>
  <c r="N330" i="7" s="1"/>
  <c r="M61" i="7"/>
  <c r="N61" i="7" s="1"/>
  <c r="M69" i="7"/>
  <c r="N69" i="7" s="1"/>
  <c r="M77" i="7"/>
  <c r="N77" i="7" s="1"/>
  <c r="M90" i="7"/>
  <c r="N90" i="7" s="1"/>
  <c r="M101" i="7"/>
  <c r="N101" i="7" s="1"/>
  <c r="M109" i="7"/>
  <c r="N109" i="7" s="1"/>
  <c r="M119" i="7"/>
  <c r="N119" i="7" s="1"/>
  <c r="M127" i="7"/>
  <c r="N127" i="7" s="1"/>
  <c r="M135" i="7"/>
  <c r="N135" i="7" s="1"/>
  <c r="M150" i="7"/>
  <c r="N150" i="7" s="1"/>
  <c r="M159" i="7"/>
  <c r="N159" i="7" s="1"/>
  <c r="M168" i="7"/>
  <c r="N168" i="7" s="1"/>
  <c r="M177" i="7"/>
  <c r="N177" i="7" s="1"/>
  <c r="M188" i="7"/>
  <c r="N188" i="7" s="1"/>
  <c r="M198" i="7"/>
  <c r="N198" i="7" s="1"/>
  <c r="M207" i="7"/>
  <c r="N207" i="7" s="1"/>
  <c r="M215" i="7"/>
  <c r="N215" i="7" s="1"/>
  <c r="M230" i="7"/>
  <c r="N230" i="7" s="1"/>
  <c r="M239" i="7"/>
  <c r="N239" i="7" s="1"/>
  <c r="M249" i="7"/>
  <c r="N249" i="7" s="1"/>
  <c r="M257" i="7"/>
  <c r="N257" i="7" s="1"/>
  <c r="M266" i="7"/>
  <c r="N266" i="7" s="1"/>
  <c r="M275" i="7"/>
  <c r="N275" i="7" s="1"/>
  <c r="M285" i="7"/>
  <c r="N285" i="7" s="1"/>
  <c r="M294" i="7"/>
  <c r="N294" i="7" s="1"/>
  <c r="M303" i="7"/>
  <c r="N303" i="7" s="1"/>
  <c r="M334" i="7"/>
  <c r="N334" i="7" s="1"/>
  <c r="M13" i="7"/>
  <c r="N13" i="7" s="1"/>
  <c r="M21" i="7"/>
  <c r="N21" i="7" s="1"/>
  <c r="M29" i="7"/>
  <c r="N29" i="7" s="1"/>
  <c r="M37" i="7"/>
  <c r="N37" i="7" s="1"/>
  <c r="M45" i="7"/>
  <c r="N45" i="7" s="1"/>
  <c r="M53" i="7"/>
  <c r="N53" i="7" s="1"/>
  <c r="M8" i="7"/>
  <c r="N8" i="7" s="1"/>
  <c r="M16" i="7"/>
  <c r="N16" i="7" s="1"/>
  <c r="M24" i="7"/>
  <c r="N24" i="7" s="1"/>
  <c r="M32" i="7"/>
  <c r="N32" i="7" s="1"/>
  <c r="M40" i="7"/>
  <c r="N40" i="7" s="1"/>
  <c r="M48" i="7"/>
  <c r="N48" i="7" s="1"/>
  <c r="M56" i="7"/>
  <c r="N56" i="7" s="1"/>
  <c r="M64" i="7"/>
  <c r="N64" i="7" s="1"/>
  <c r="M72" i="7"/>
  <c r="N72" i="7" s="1"/>
  <c r="M80" i="7"/>
  <c r="N80" i="7" s="1"/>
  <c r="M96" i="7"/>
  <c r="N96" i="7" s="1"/>
  <c r="M104" i="7"/>
  <c r="N104" i="7" s="1"/>
  <c r="M112" i="7"/>
  <c r="N112" i="7" s="1"/>
  <c r="M122" i="7"/>
  <c r="N122" i="7" s="1"/>
  <c r="M130" i="7"/>
  <c r="N130" i="7" s="1"/>
  <c r="M145" i="7"/>
  <c r="N145" i="7" s="1"/>
  <c r="M154" i="7"/>
  <c r="N154" i="7" s="1"/>
  <c r="M162" i="7"/>
  <c r="N162" i="7" s="1"/>
  <c r="M172" i="7"/>
  <c r="N172" i="7" s="1"/>
  <c r="M181" i="7"/>
  <c r="N181" i="7" s="1"/>
  <c r="M191" i="7"/>
  <c r="N191" i="7" s="1"/>
  <c r="M202" i="7"/>
  <c r="N202" i="7" s="1"/>
  <c r="M210" i="7"/>
  <c r="N210" i="7" s="1"/>
  <c r="M225" i="7"/>
  <c r="N225" i="7" s="1"/>
  <c r="M234" i="7"/>
  <c r="N234" i="7" s="1"/>
  <c r="M243" i="7"/>
  <c r="N243" i="7" s="1"/>
  <c r="M252" i="7"/>
  <c r="N252" i="7" s="1"/>
  <c r="M261" i="7"/>
  <c r="N261" i="7" s="1"/>
  <c r="M269" i="7"/>
  <c r="N269" i="7" s="1"/>
  <c r="M278" i="7"/>
  <c r="N278" i="7" s="1"/>
  <c r="M289" i="7"/>
  <c r="N289" i="7" s="1"/>
  <c r="M297" i="7"/>
  <c r="N297" i="7" s="1"/>
  <c r="M307" i="7"/>
  <c r="N307" i="7" s="1"/>
  <c r="M320" i="7"/>
  <c r="N320" i="7" s="1"/>
  <c r="M328" i="7"/>
  <c r="N328" i="7" s="1"/>
  <c r="K337" i="7"/>
  <c r="D22" i="6" s="1"/>
  <c r="E22" i="6" s="1"/>
  <c r="F22" i="6" s="1"/>
  <c r="F23" i="6" s="1"/>
  <c r="C24" i="6" s="1"/>
  <c r="F43" i="6" s="1"/>
  <c r="M331" i="7"/>
  <c r="N331" i="7" s="1"/>
  <c r="M337" i="7" l="1"/>
  <c r="N337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<sst xmlns="http://schemas.openxmlformats.org/spreadsheetml/2006/main" count="811" uniqueCount="349">
  <si>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</si>
  <si>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</si>
  <si>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</si>
  <si>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</si>
  <si>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</si>
  <si>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</si>
  <si>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</si>
  <si>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</si>
  <si>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</si>
  <si>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</si>
  <si>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čím viac, tým lepšie</t>
  </si>
  <si>
    <t>Názov položky</t>
  </si>
  <si>
    <t>Počet kusov</t>
  </si>
  <si>
    <t>Suma v EUR s DPH na všetky kusy</t>
  </si>
  <si>
    <t>Spolu</t>
  </si>
  <si>
    <t>Ponuka uchádzača</t>
  </si>
  <si>
    <t>Popis kritéria</t>
  </si>
  <si>
    <t>Počet bodov v danom kritériu:</t>
  </si>
  <si>
    <t>Počet bodov spolu: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</si>
  <si>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</si>
  <si>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</si>
  <si>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</si>
  <si>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</si>
  <si>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</si>
  <si>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</si>
  <si>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</si>
  <si>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</si>
  <si>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</si>
  <si>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</si>
  <si>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</si>
  <si>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</si>
  <si>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</si>
  <si>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</si>
  <si>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</si>
  <si>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</si>
  <si>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</si>
  <si>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</si>
  <si>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</si>
  <si>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</si>
  <si>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</si>
  <si>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</si>
  <si>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</si>
  <si>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</si>
  <si>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</si>
  <si>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</si>
  <si>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</si>
  <si>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</si>
  <si>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</si>
  <si>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</si>
  <si>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</si>
  <si>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</si>
  <si>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</si>
  <si>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</si>
  <si>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</si>
  <si>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</si>
  <si>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Suma v EUR bez DPH</t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</si>
  <si>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</si>
  <si>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</si>
  <si>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Číslo pol.</t>
  </si>
  <si>
    <t xml:space="preserve">Označenie  ZDZ </t>
  </si>
  <si>
    <t xml:space="preserve"> Typ ZDZ vyhláška 30/2020</t>
  </si>
  <si>
    <t>Trieda retroreflexie RA</t>
  </si>
  <si>
    <t>Veľkosť</t>
  </si>
  <si>
    <t>Merná jednotka</t>
  </si>
  <si>
    <t>J. cena bez DPH [€]_PRIEMER</t>
  </si>
  <si>
    <t>Predpokladané množstvo</t>
  </si>
  <si>
    <t>Cena množstva bez DPH [€]</t>
  </si>
  <si>
    <t>Sadzba DPH</t>
  </si>
  <si>
    <t>DPH [€]</t>
  </si>
  <si>
    <t>Cena za množstvo s DPH [€]</t>
  </si>
  <si>
    <t>Dopravné značky</t>
  </si>
  <si>
    <t>A1-A26, A31-A34, P1, P4-P7</t>
  </si>
  <si>
    <t>101-151, 201, 301</t>
  </si>
  <si>
    <t>ks</t>
  </si>
  <si>
    <t>A27 - A29a, b</t>
  </si>
  <si>
    <t>A30a, b</t>
  </si>
  <si>
    <t>B1 - B39, P10</t>
  </si>
  <si>
    <t>203, 215, 216, 230-245, 253-256, 263-267, 270, 271</t>
  </si>
  <si>
    <t>P2</t>
  </si>
  <si>
    <t>P8, P9, P11</t>
  </si>
  <si>
    <t>302-304</t>
  </si>
  <si>
    <t>C1 - C18</t>
  </si>
  <si>
    <t>210-213, 220-225, 250, 251, 260, 261</t>
  </si>
  <si>
    <t>C21 - C28</t>
  </si>
  <si>
    <t>280-283, 401-459</t>
  </si>
  <si>
    <t>IP3a</t>
  </si>
  <si>
    <t>IP3b - IP9</t>
  </si>
  <si>
    <t>321, 322, 325-335, 341, 397, 510, 526</t>
  </si>
  <si>
    <t>IP13 - IP20b</t>
  </si>
  <si>
    <t>IP22a - IP27b</t>
  </si>
  <si>
    <t>309-314, 317-320</t>
  </si>
  <si>
    <t>IP24a, b, IP12</t>
  </si>
  <si>
    <t>248, 249, 268, 269, 272, 275-278</t>
  </si>
  <si>
    <t>IP28a, b</t>
  </si>
  <si>
    <t>315, 316</t>
  </si>
  <si>
    <t>IS11-IS16</t>
  </si>
  <si>
    <t>377, 391, 392, 394</t>
  </si>
  <si>
    <t>IS17a, IS17b, IS21 - IS22a</t>
  </si>
  <si>
    <t>365-367</t>
  </si>
  <si>
    <t>IS18a, IS18b</t>
  </si>
  <si>
    <t>363, 364</t>
  </si>
  <si>
    <t>IS25</t>
  </si>
  <si>
    <t>393, 396</t>
  </si>
  <si>
    <t>IS26</t>
  </si>
  <si>
    <t>IS29 - IS31</t>
  </si>
  <si>
    <t>350-355</t>
  </si>
  <si>
    <t>IS33, IS34, IS36a, b</t>
  </si>
  <si>
    <t>305-308, 340</t>
  </si>
  <si>
    <t>Typ ZDZ vyhláška 9/2009</t>
  </si>
  <si>
    <t>Typ ZDZ vyhláška 30/2020</t>
  </si>
  <si>
    <t>Fólia tr. č.</t>
  </si>
  <si>
    <t>Nový rozmer</t>
  </si>
  <si>
    <t>Sadzba DPH [%]</t>
  </si>
  <si>
    <t>J. cena s DPH [€]</t>
  </si>
  <si>
    <t>IS40a - d</t>
  </si>
  <si>
    <t>380, 381</t>
  </si>
  <si>
    <t>IS40g,h</t>
  </si>
  <si>
    <t>IS40f</t>
  </si>
  <si>
    <t>E10, E12, E13</t>
  </si>
  <si>
    <t>505-507, 509, 512-525, 527-533</t>
  </si>
  <si>
    <t xml:space="preserve"> - </t>
  </si>
  <si>
    <t>E2 - E8c</t>
  </si>
  <si>
    <t>501-504, 508, 511</t>
  </si>
  <si>
    <t>Z1 nereflexný</t>
  </si>
  <si>
    <t>703 - nereflexný</t>
  </si>
  <si>
    <t>-</t>
  </si>
  <si>
    <t>Z1</t>
  </si>
  <si>
    <t>Z2a, b</t>
  </si>
  <si>
    <t>Z3a</t>
  </si>
  <si>
    <t>Z3b</t>
  </si>
  <si>
    <t>Z4a – c Jednostranná</t>
  </si>
  <si>
    <t>702, 706</t>
  </si>
  <si>
    <t xml:space="preserve"> -</t>
  </si>
  <si>
    <t>Z4ab, bb – obojstranná</t>
  </si>
  <si>
    <t>Z10</t>
  </si>
  <si>
    <t>Vodiaca doska na klemmfix jednostranná</t>
  </si>
  <si>
    <t>L82</t>
  </si>
  <si>
    <t>L92</t>
  </si>
  <si>
    <t>Vodiaca doska na klemmfix obojstranná</t>
  </si>
  <si>
    <t xml:space="preserve">Spomaľovací prah priečny, koncový diel </t>
  </si>
  <si>
    <t>300x420x30</t>
  </si>
  <si>
    <t>Spomaľovací prah priečny, stredový diel</t>
  </si>
  <si>
    <t>500x420x30</t>
  </si>
  <si>
    <t>Spomaľovací prah priečny, koncový diel</t>
  </si>
  <si>
    <t>300x420x50</t>
  </si>
  <si>
    <t>500x420x50</t>
  </si>
  <si>
    <t>Spomaľovací vankúš bodový</t>
  </si>
  <si>
    <t>Ø 425 x 53</t>
  </si>
  <si>
    <t>Spomaľovací vankúš</t>
  </si>
  <si>
    <t>1800x65x2000</t>
  </si>
  <si>
    <t>1800x65x3000</t>
  </si>
  <si>
    <t>Veľkoplošná DZ</t>
  </si>
  <si>
    <r>
      <t>m</t>
    </r>
    <r>
      <rPr>
        <vertAlign val="superscript"/>
        <sz val="11"/>
        <color indexed="63"/>
        <rFont val="Times New Roman"/>
        <family val="1"/>
        <charset val="238"/>
      </rPr>
      <t>2</t>
    </r>
  </si>
  <si>
    <t>Veľkoplošná DZ portálová</t>
  </si>
  <si>
    <t>Info tabuľa</t>
  </si>
  <si>
    <t>500 x 150</t>
  </si>
  <si>
    <t>Rozmer DZ [mm]</t>
  </si>
  <si>
    <t>Dopravné zariadenia</t>
  </si>
  <si>
    <t>Dopravné prahy, zrkadlá</t>
  </si>
  <si>
    <t>Vodiaci prah Klemfix-koncový diel</t>
  </si>
  <si>
    <t>Vodiaci prah Klemfix-stredový diel</t>
  </si>
  <si>
    <t>Vodiaci prah Klemfix-samostatný diel</t>
  </si>
  <si>
    <t>Dopravné zrkadlo</t>
  </si>
  <si>
    <t>1000 x 800</t>
  </si>
  <si>
    <t>800 x 600</t>
  </si>
  <si>
    <t>Ø 800</t>
  </si>
  <si>
    <t>Ø 1000</t>
  </si>
  <si>
    <t>Dopravné koly, stĺpiky</t>
  </si>
  <si>
    <t>Dopravný kôl, žlto-čierny</t>
  </si>
  <si>
    <t>1500 x Ø 60</t>
  </si>
  <si>
    <t>Dopravný kôl s liatinovou guľou - čierny</t>
  </si>
  <si>
    <t>1500 x Ø 76</t>
  </si>
  <si>
    <t>Ochranný kôl</t>
  </si>
  <si>
    <t>1300 x Ø 168</t>
  </si>
  <si>
    <t>1000 x Ø 108</t>
  </si>
  <si>
    <t xml:space="preserve">Plastový stĺpik LeitPin, reflexný </t>
  </si>
  <si>
    <t>1000 x Ø 100</t>
  </si>
  <si>
    <t xml:space="preserve">Plastový stĺpik pružný, reflexný </t>
  </si>
  <si>
    <t>Sklopný stĺpik</t>
  </si>
  <si>
    <t>60 x 60 x 800</t>
  </si>
  <si>
    <t xml:space="preserve">Vyberací stĺpik </t>
  </si>
  <si>
    <t xml:space="preserve">Stĺpik s kotviacou doskou </t>
  </si>
  <si>
    <t>Smerový stĺpik</t>
  </si>
  <si>
    <t xml:space="preserve">Smerový stĺpik </t>
  </si>
  <si>
    <t>Kotevná pätka plastová pre smerový stĺpik</t>
  </si>
  <si>
    <t>Zábrany, zvodidlá, oplotenie</t>
  </si>
  <si>
    <t>Mobilná kovová zábrana</t>
  </si>
  <si>
    <t>2500 x 1100</t>
  </si>
  <si>
    <t>Bet. parkovacia zábrana - biskup. čapica</t>
  </si>
  <si>
    <t>420 x 420 x 420</t>
  </si>
  <si>
    <t>Mobilné oplotenie - priehľadné + spojky</t>
  </si>
  <si>
    <t>3500 x 2000</t>
  </si>
  <si>
    <t>Svetelné výstražné zariadenia, odrazky</t>
  </si>
  <si>
    <t>Svetelné výstražné zariadenie - blikač</t>
  </si>
  <si>
    <t>Svetelné výstražné zariadenie - trojsvetlo</t>
  </si>
  <si>
    <t>Svetelné výstražné zariadenie - päťsvetlo</t>
  </si>
  <si>
    <t>Odrazka na oceľové zvodidlá</t>
  </si>
  <si>
    <t>Odrazka na betónové zvodidlá</t>
  </si>
  <si>
    <t>dvojdielna 330 mm</t>
  </si>
  <si>
    <t>trojdielna 495 mm</t>
  </si>
  <si>
    <t>Reflexná páska</t>
  </si>
  <si>
    <t>100 mm</t>
  </si>
  <si>
    <t>m</t>
  </si>
  <si>
    <t>Iné dopravné zariadenia</t>
  </si>
  <si>
    <t>Vodiaci obrubník - bielo-červený</t>
  </si>
  <si>
    <t>140 x 160 x 485</t>
  </si>
  <si>
    <t xml:space="preserve">Dopravný klinec Kyklop </t>
  </si>
  <si>
    <t>Páska - prekrývacia, oranžovo-čierna</t>
  </si>
  <si>
    <t>bm</t>
  </si>
  <si>
    <t>Fólia - prekrytie DZ</t>
  </si>
  <si>
    <t xml:space="preserve">Parkovacia dorazová lišta, žltá </t>
  </si>
  <si>
    <t>80 x 60 x 780</t>
  </si>
  <si>
    <t>Nosiče</t>
  </si>
  <si>
    <t>Stĺpiky</t>
  </si>
  <si>
    <t>Stĺpik Zn</t>
  </si>
  <si>
    <t>Ø 60</t>
  </si>
  <si>
    <t>Ø 76</t>
  </si>
  <si>
    <t>Ø 90</t>
  </si>
  <si>
    <t>Stĺpik vyosený Zn 4,5m</t>
  </si>
  <si>
    <t>Stĺpik Zn + žlto-čierna fólia</t>
  </si>
  <si>
    <t>Stĺpik Zn - jakl, + červeno-biela fólia</t>
  </si>
  <si>
    <t>40 x 40 mm</t>
  </si>
  <si>
    <t>Nosníky</t>
  </si>
  <si>
    <t>Nosník Zn I 100</t>
  </si>
  <si>
    <t>Nosník Zn I 140</t>
  </si>
  <si>
    <t>Iné nosiče</t>
  </si>
  <si>
    <t>Pätka kovová na stĺpik f 60</t>
  </si>
  <si>
    <t>Podstavec 16 kg</t>
  </si>
  <si>
    <t>Podstavec 28 kg</t>
  </si>
  <si>
    <t>Montážny materiál</t>
  </si>
  <si>
    <t>Objímka Al</t>
  </si>
  <si>
    <t>Objímka Zn</t>
  </si>
  <si>
    <t>Objímka obojstranna AL</t>
  </si>
  <si>
    <t>Objímka na uchytenie páskou na VO</t>
  </si>
  <si>
    <t>1 ks</t>
  </si>
  <si>
    <t>Upínacia páska 12,7 mm</t>
  </si>
  <si>
    <t>1 bm</t>
  </si>
  <si>
    <t>Upínacia spona pásky 12,7 mm</t>
  </si>
  <si>
    <t xml:space="preserve"> 1 ks</t>
  </si>
  <si>
    <t>Upínacie svorky veľkoplošných DZ</t>
  </si>
  <si>
    <t>Zavetrovacia spojka na VO</t>
  </si>
  <si>
    <t>Strmeň kotviaci D 125 mm</t>
  </si>
  <si>
    <t>Plastové viečko</t>
  </si>
  <si>
    <t>Nádstavec - predĺženie stĺpika</t>
  </si>
  <si>
    <t>Ø 60 x 1,00m</t>
  </si>
  <si>
    <t>Pracovný výkon</t>
  </si>
  <si>
    <t>Osadenie - samostatne</t>
  </si>
  <si>
    <t>Debnenie</t>
  </si>
  <si>
    <t>Stĺpik DZ - v spevnenom podklade -jadrový  vrt</t>
  </si>
  <si>
    <t>Stĺpik DZ - v zeleni -betonová  pätka</t>
  </si>
  <si>
    <t>Stlpik DZ + AL kotevná pätka</t>
  </si>
  <si>
    <t>Nosník DZ - v spevnenom podklade</t>
  </si>
  <si>
    <t>Nosník DZ - v zeleni</t>
  </si>
  <si>
    <t>Dopravný kôl - v spevnenom podklade - jadrový  vrt</t>
  </si>
  <si>
    <t>Dopravný kôl - v zeleni -betonová pätka</t>
  </si>
  <si>
    <t>Nádstavec - predĺženie - montáž</t>
  </si>
  <si>
    <t>Montáž - samostatne na stlpik , stožiar VO</t>
  </si>
  <si>
    <t>Montáž dopravnej značky</t>
  </si>
  <si>
    <t>1200 x 900</t>
  </si>
  <si>
    <t>1600 x 1200</t>
  </si>
  <si>
    <t>veľkoplošná</t>
  </si>
  <si>
    <t>Montáž dopravnej značky na portál, komplet osadenie</t>
  </si>
  <si>
    <t>Montáž dopravného zrkadla</t>
  </si>
  <si>
    <t>Demontáž</t>
  </si>
  <si>
    <t>Demontáž DZ zo stĺpiku alebo stožiaru VO</t>
  </si>
  <si>
    <t>Demontáž vodiaceho prahu Klemfix</t>
  </si>
  <si>
    <t>Demontáž spomaľovacieho prahu</t>
  </si>
  <si>
    <t>Demontáž odrazky bet. zvodidla</t>
  </si>
  <si>
    <t>Demontáž vodiaceho obrubníka</t>
  </si>
  <si>
    <t>Demontáž dopravného zrkadla</t>
  </si>
  <si>
    <t>Odstránenie</t>
  </si>
  <si>
    <t>Odstránenie DZ so stĺpikom</t>
  </si>
  <si>
    <t>Odstránenie stĺpiku DZ</t>
  </si>
  <si>
    <t>Odstránenie nosníku I 100</t>
  </si>
  <si>
    <t>Odstránenie nosníku I 120</t>
  </si>
  <si>
    <t>Odstránenie nosníku I 140</t>
  </si>
  <si>
    <t>Odstránenie nosníku I 180</t>
  </si>
  <si>
    <t>Odstránenie doprav. alebo ochran. kolu</t>
  </si>
  <si>
    <t>Montáž dopravné prahy</t>
  </si>
  <si>
    <t>Spomaľovací prah priečny, koncový diel  montáž</t>
  </si>
  <si>
    <t>Spomaľovací prah priečny, stredový diel montáž</t>
  </si>
  <si>
    <t>Spomaľovací prah priečny, koncový diel montáž</t>
  </si>
  <si>
    <t>Spomaľovací  vankúš  kruhový</t>
  </si>
  <si>
    <t>Montaž a kotvenie vodiaci prah Klemfix-koncový diel</t>
  </si>
  <si>
    <t>Montáž a kotvenie vodiaci prah Klemfix-stredový diel</t>
  </si>
  <si>
    <t>Montaž a kotvenie vodiaci prah Klemfix-samostatný diel</t>
  </si>
  <si>
    <t>Montáž Klemmfix Leitboy</t>
  </si>
  <si>
    <t xml:space="preserve">Montáž spomaľovací vankúš </t>
  </si>
  <si>
    <t>1800x65x2000/3000</t>
  </si>
  <si>
    <t>Montáž dopravné koly, stĺpiky</t>
  </si>
  <si>
    <t>Plastový stĺpik LeitPin, reflexný  montáž</t>
  </si>
  <si>
    <t>Plastový stĺpik pružný, reflexný  montáž</t>
  </si>
  <si>
    <t>Sklopný stĺpik  montáž</t>
  </si>
  <si>
    <t>Vyberací stĺpik  montáž</t>
  </si>
  <si>
    <t>Stĺpik s kotviacou doskou  montáž</t>
  </si>
  <si>
    <t>Smerový stĺpik  montáž</t>
  </si>
  <si>
    <t>Montž výstražné zariadenia, odrazky</t>
  </si>
  <si>
    <t xml:space="preserve">Montáž odrazka na oceľové zvodidlá </t>
  </si>
  <si>
    <t>Montáž odrazka na betónové zvodidlá</t>
  </si>
  <si>
    <t>trojdielna</t>
  </si>
  <si>
    <t>Montáž iné dopravné zariadenia</t>
  </si>
  <si>
    <t>Vodiaci obrubník - bielo-červený  montáž</t>
  </si>
  <si>
    <t>Dopravný klinec Kyklop  montáž</t>
  </si>
  <si>
    <t>Parkovacia dorazová lišta, žltá  montáž</t>
  </si>
  <si>
    <t>Opravy dopravných značiek a zariadení</t>
  </si>
  <si>
    <t>Vyrovnanie - DZ, stĺpiku</t>
  </si>
  <si>
    <t>Otočenie - DZ, dopravného zrkadla</t>
  </si>
  <si>
    <t>Oprava stĺpiku</t>
  </si>
  <si>
    <t>Výmena objímky, pásky</t>
  </si>
  <si>
    <t>Demontáž DZ a znovu nalepenie symbolu</t>
  </si>
  <si>
    <t>Fólia DZ - trieda 1</t>
  </si>
  <si>
    <t>Fólia DZ - trieda 2</t>
  </si>
  <si>
    <r>
      <t>m</t>
    </r>
    <r>
      <rPr>
        <vertAlign val="superscript"/>
        <sz val="11"/>
        <color indexed="63"/>
        <rFont val="Times New Roman"/>
        <family val="1"/>
        <charset val="238"/>
      </rPr>
      <t>2m2</t>
    </r>
  </si>
  <si>
    <t>Iné nešpecifikované opravy</t>
  </si>
  <si>
    <t>Mechanizácia</t>
  </si>
  <si>
    <t>Práca vysokozdvižnej plošiny</t>
  </si>
  <si>
    <t>hod</t>
  </si>
  <si>
    <t>Práca žeriavu</t>
  </si>
  <si>
    <t>Iný výkon</t>
  </si>
  <si>
    <t>Riešenie dopravnej situácie</t>
  </si>
  <si>
    <t>Iné práce - 1 osoba</t>
  </si>
  <si>
    <t>Prejazdové kilometre v prípade havarijného stavu - zásah do 6 hodín</t>
  </si>
  <si>
    <t>km</t>
  </si>
  <si>
    <t>Práce v prípade havarijného stavu - max 2 osoby</t>
  </si>
  <si>
    <t>Prenájom</t>
  </si>
  <si>
    <t>Do 24 hodín</t>
  </si>
  <si>
    <t>Prenosná dopravná značka</t>
  </si>
  <si>
    <t>ks/do24 hod.</t>
  </si>
  <si>
    <t>1000 x 1500</t>
  </si>
  <si>
    <t>Podstavec</t>
  </si>
  <si>
    <t>Mobilné oplotenie - priehľadné</t>
  </si>
  <si>
    <t>Viac ako 24 hodín</t>
  </si>
  <si>
    <t>ks/deň</t>
  </si>
  <si>
    <t>Semafor - súprava, dynamicky riadený</t>
  </si>
  <si>
    <t>Akumulátor</t>
  </si>
  <si>
    <t>Akumulátorová skriňa</t>
  </si>
  <si>
    <t>Manipulácia</t>
  </si>
  <si>
    <t>Osadenie prenosných DZ</t>
  </si>
  <si>
    <t>Odstránenie prenosných DZ</t>
  </si>
  <si>
    <t>Navrhovaná cena celkom: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</si>
  <si>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</si>
  <si>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>Kritérium č.</t>
    </r>
    <r>
      <rPr>
        <sz val="16"/>
        <color theme="4" tint="-0.249977111117893"/>
        <rFont val="Calibri Light (Nadpisy)"/>
        <charset val="238"/>
      </rPr>
      <t xml:space="preserve"> 1</t>
    </r>
    <r>
      <rPr>
        <sz val="16"/>
        <color theme="4" tint="-0.249977111117893"/>
        <rFont val="Calibri Light"/>
        <family val="2"/>
        <charset val="238"/>
        <scheme val="major"/>
      </rPr>
      <t xml:space="preserve">: </t>
    </r>
    <r>
      <rPr>
        <sz val="16"/>
        <color theme="4" tint="-0.249977111117893"/>
        <rFont val="Calibri Light (Nadpisy)"/>
        <charset val="238"/>
      </rPr>
      <t>Cena za dodanie predmetu zákazky v eur s DPH</t>
    </r>
  </si>
  <si>
    <t>Počet existujúcich pracovných miest</t>
  </si>
  <si>
    <t>Počet vytvorených pracovných miest</t>
  </si>
  <si>
    <t>Kritérium č. 3: Využitie elektrického úžitkového vozidla</t>
  </si>
  <si>
    <t>Počet elektrických úžitkových vozidiel, ktoré budú použité na plnenie predmetu zákazky</t>
  </si>
  <si>
    <t>Cena za celý predmet zákazky</t>
  </si>
  <si>
    <t xml:space="preserve">Príloha č. 2a - Ponuka v zákazke „Dopravné značenie“
Časť č. 1 - Zvislé dopravné značky, dopravné zariadenia a príslušenstvo dopravných zariadení </t>
  </si>
  <si>
    <t>Kritérium č. 2: Podpora zamestnávania znevýhodnených uchádzačov o zamestnanie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</si>
</sst>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#,##0.00&quot; 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b/>
      <sz val="14"/>
      <color theme="1" tint="0.14999847407452621"/>
      <name val="Times New Roman"/>
      <family val="1"/>
      <charset val="238"/>
    </font>
    <font>
      <b/>
      <sz val="7"/>
      <color theme="1" tint="0.14999847407452621"/>
      <name val="Times New Roman"/>
      <family val="1"/>
      <charset val="238"/>
    </font>
    <font>
      <strike/>
      <sz val="11"/>
      <color theme="1" tint="0.14999847407452621"/>
      <name val="Times New Roman"/>
      <family val="1"/>
      <charset val="238"/>
    </font>
    <font>
      <sz val="10"/>
      <color theme="1" tint="0.14999847407452621"/>
      <name val="Times New Roman"/>
      <family val="1"/>
      <charset val="238"/>
    </font>
    <font>
      <sz val="8"/>
      <color theme="1" tint="0.14999847407452621"/>
      <name val="Times New Roman"/>
      <family val="1"/>
      <charset val="238"/>
    </font>
    <font>
      <vertAlign val="superscript"/>
      <sz val="11"/>
      <color indexed="63"/>
      <name val="Times New Roman"/>
      <family val="1"/>
      <charset val="238"/>
    </font>
    <font>
      <b/>
      <u/>
      <sz val="11"/>
      <color theme="1" tint="0.14999847407452621"/>
      <name val="Times New Roman"/>
      <family val="1"/>
      <charset val="238"/>
    </font>
    <font>
      <sz val="16"/>
      <color theme="4" tint="-0.249977111117893"/>
      <name val="Calibri Light (Nadpisy)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1"/>
        <b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26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/>
  </cellStyleXfs>
  <cellXfs count="192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2" fillId="0" borderId="10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4" fillId="0" borderId="12" xfId="2" applyFont="1" applyFill="1" applyBorder="1"/>
    <xf numFmtId="0" fontId="17" fillId="6" borderId="28" xfId="5" applyFont="1" applyFill="1" applyBorder="1" applyAlignment="1">
      <alignment horizontal="center" vertical="center" wrapText="1"/>
    </xf>
    <xf numFmtId="0" fontId="17" fillId="6" borderId="29" xfId="5" applyFont="1" applyFill="1" applyBorder="1" applyAlignment="1">
      <alignment horizontal="center" vertical="center" wrapText="1"/>
    </xf>
    <xf numFmtId="0" fontId="18" fillId="6" borderId="29" xfId="5" applyFont="1" applyFill="1" applyBorder="1" applyAlignment="1">
      <alignment horizontal="center" vertical="center" wrapText="1"/>
    </xf>
    <xf numFmtId="0" fontId="17" fillId="6" borderId="30" xfId="5" applyFont="1" applyFill="1" applyBorder="1" applyAlignment="1">
      <alignment horizontal="center" vertical="center" wrapText="1"/>
    </xf>
    <xf numFmtId="0" fontId="17" fillId="0" borderId="0" xfId="5" applyFont="1"/>
    <xf numFmtId="0" fontId="17" fillId="0" borderId="0" xfId="5" applyFont="1" applyAlignment="1">
      <alignment horizontal="center"/>
    </xf>
    <xf numFmtId="0" fontId="17" fillId="0" borderId="31" xfId="5" applyFont="1" applyBorder="1" applyAlignment="1">
      <alignment horizontal="center"/>
    </xf>
    <xf numFmtId="0" fontId="17" fillId="0" borderId="32" xfId="5" applyFont="1" applyBorder="1" applyAlignment="1">
      <alignment horizontal="center" vertical="center" wrapText="1"/>
    </xf>
    <xf numFmtId="0" fontId="17" fillId="0" borderId="32" xfId="5" applyFont="1" applyBorder="1" applyAlignment="1">
      <alignment horizontal="center" vertical="center"/>
    </xf>
    <xf numFmtId="0" fontId="17" fillId="0" borderId="32" xfId="5" applyFont="1" applyBorder="1" applyAlignment="1">
      <alignment horizontal="center"/>
    </xf>
    <xf numFmtId="164" fontId="18" fillId="8" borderId="32" xfId="5" applyNumberFormat="1" applyFont="1" applyFill="1" applyBorder="1" applyAlignment="1">
      <alignment horizontal="center" vertical="center"/>
    </xf>
    <xf numFmtId="164" fontId="17" fillId="0" borderId="32" xfId="5" applyNumberFormat="1" applyFont="1" applyBorder="1" applyAlignment="1">
      <alignment horizontal="center"/>
    </xf>
    <xf numFmtId="10" fontId="17" fillId="0" borderId="32" xfId="5" applyNumberFormat="1" applyFont="1" applyBorder="1" applyAlignment="1">
      <alignment horizontal="center"/>
    </xf>
    <xf numFmtId="164" fontId="17" fillId="0" borderId="33" xfId="5" applyNumberFormat="1" applyFont="1" applyBorder="1" applyAlignment="1">
      <alignment horizontal="center"/>
    </xf>
    <xf numFmtId="1" fontId="17" fillId="0" borderId="32" xfId="5" applyNumberFormat="1" applyFont="1" applyBorder="1" applyAlignment="1">
      <alignment horizontal="center"/>
    </xf>
    <xf numFmtId="164" fontId="17" fillId="0" borderId="0" xfId="5" applyNumberFormat="1" applyFont="1"/>
    <xf numFmtId="0" fontId="17" fillId="0" borderId="32" xfId="5" applyFont="1" applyBorder="1" applyAlignment="1">
      <alignment horizontal="center" wrapText="1"/>
    </xf>
    <xf numFmtId="0" fontId="17" fillId="0" borderId="0" xfId="5" applyFont="1" applyAlignment="1">
      <alignment vertical="center" wrapText="1"/>
    </xf>
    <xf numFmtId="164" fontId="17" fillId="0" borderId="0" xfId="5" applyNumberFormat="1" applyFont="1" applyAlignment="1">
      <alignment horizontal="center"/>
    </xf>
    <xf numFmtId="10" fontId="17" fillId="0" borderId="0" xfId="5" applyNumberFormat="1" applyFont="1" applyAlignment="1">
      <alignment horizontal="center"/>
    </xf>
    <xf numFmtId="0" fontId="17" fillId="0" borderId="0" xfId="5" applyFont="1" applyAlignment="1">
      <alignment horizontal="center" vertical="center" wrapText="1"/>
    </xf>
    <xf numFmtId="0" fontId="17" fillId="0" borderId="34" xfId="5" applyFont="1" applyBorder="1" applyAlignment="1">
      <alignment horizontal="center"/>
    </xf>
    <xf numFmtId="0" fontId="17" fillId="0" borderId="35" xfId="5" applyFont="1" applyBorder="1" applyAlignment="1">
      <alignment horizontal="center"/>
    </xf>
    <xf numFmtId="164" fontId="18" fillId="8" borderId="35" xfId="5" applyNumberFormat="1" applyFont="1" applyFill="1" applyBorder="1" applyAlignment="1">
      <alignment horizontal="center" vertical="center"/>
    </xf>
    <xf numFmtId="1" fontId="17" fillId="0" borderId="35" xfId="5" applyNumberFormat="1" applyFont="1" applyBorder="1" applyAlignment="1">
      <alignment horizontal="center"/>
    </xf>
    <xf numFmtId="164" fontId="17" fillId="0" borderId="35" xfId="5" applyNumberFormat="1" applyFont="1" applyBorder="1" applyAlignment="1">
      <alignment horizontal="center"/>
    </xf>
    <xf numFmtId="10" fontId="17" fillId="0" borderId="35" xfId="5" applyNumberFormat="1" applyFont="1" applyBorder="1" applyAlignment="1">
      <alignment horizontal="center"/>
    </xf>
    <xf numFmtId="164" fontId="17" fillId="0" borderId="36" xfId="5" applyNumberFormat="1" applyFont="1" applyBorder="1" applyAlignment="1">
      <alignment horizontal="center"/>
    </xf>
    <xf numFmtId="0" fontId="17" fillId="0" borderId="0" xfId="5" applyFont="1" applyAlignment="1">
      <alignment horizontal="center" wrapText="1"/>
    </xf>
    <xf numFmtId="164" fontId="18" fillId="0" borderId="0" xfId="5" applyNumberFormat="1" applyFont="1" applyAlignment="1">
      <alignment horizontal="center" vertical="center"/>
    </xf>
    <xf numFmtId="1" fontId="17" fillId="0" borderId="0" xfId="5" applyNumberFormat="1" applyFont="1" applyAlignment="1">
      <alignment horizontal="center"/>
    </xf>
    <xf numFmtId="0" fontId="20" fillId="9" borderId="32" xfId="5" applyFont="1" applyFill="1" applyBorder="1" applyAlignment="1">
      <alignment horizontal="center" vertical="center"/>
    </xf>
    <xf numFmtId="0" fontId="21" fillId="0" borderId="32" xfId="5" applyFont="1" applyBorder="1" applyAlignment="1">
      <alignment horizontal="center" vertical="center" wrapText="1"/>
    </xf>
    <xf numFmtId="0" fontId="23" fillId="0" borderId="0" xfId="5" applyFont="1" applyAlignment="1">
      <alignment vertical="center" wrapText="1"/>
    </xf>
    <xf numFmtId="0" fontId="17" fillId="0" borderId="35" xfId="5" applyFont="1" applyBorder="1" applyAlignment="1">
      <alignment horizontal="center" wrapText="1"/>
    </xf>
    <xf numFmtId="0" fontId="18" fillId="0" borderId="0" xfId="5" applyFont="1" applyAlignment="1">
      <alignment horizontal="center" vertical="center"/>
    </xf>
    <xf numFmtId="0" fontId="17" fillId="0" borderId="31" xfId="5" applyFont="1" applyBorder="1" applyAlignment="1">
      <alignment horizontal="center" vertical="center"/>
    </xf>
    <xf numFmtId="0" fontId="17" fillId="0" borderId="32" xfId="5" applyFont="1" applyBorder="1" applyAlignment="1">
      <alignment horizontal="left"/>
    </xf>
    <xf numFmtId="0" fontId="17" fillId="0" borderId="32" xfId="5" applyFont="1" applyBorder="1"/>
    <xf numFmtId="1" fontId="17" fillId="0" borderId="32" xfId="5" applyNumberFormat="1" applyFont="1" applyBorder="1" applyAlignment="1">
      <alignment horizontal="center" vertical="center"/>
    </xf>
    <xf numFmtId="10" fontId="17" fillId="0" borderId="32" xfId="5" applyNumberFormat="1" applyFont="1" applyBorder="1" applyAlignment="1">
      <alignment horizontal="center" vertical="center"/>
    </xf>
    <xf numFmtId="164" fontId="17" fillId="0" borderId="32" xfId="5" applyNumberFormat="1" applyFont="1" applyBorder="1" applyAlignment="1">
      <alignment horizontal="center" vertical="center"/>
    </xf>
    <xf numFmtId="164" fontId="17" fillId="0" borderId="33" xfId="5" applyNumberFormat="1" applyFont="1" applyBorder="1" applyAlignment="1">
      <alignment horizontal="center" vertical="center"/>
    </xf>
    <xf numFmtId="0" fontId="18" fillId="0" borderId="0" xfId="5" applyFont="1" applyAlignment="1">
      <alignment horizontal="center"/>
    </xf>
    <xf numFmtId="1" fontId="17" fillId="0" borderId="0" xfId="5" applyNumberFormat="1" applyFont="1"/>
    <xf numFmtId="0" fontId="17" fillId="0" borderId="31" xfId="5" applyFont="1" applyBorder="1" applyAlignment="1">
      <alignment horizontal="left"/>
    </xf>
    <xf numFmtId="0" fontId="17" fillId="0" borderId="0" xfId="5" applyFont="1" applyAlignment="1">
      <alignment horizontal="center" vertical="center"/>
    </xf>
    <xf numFmtId="164" fontId="18" fillId="11" borderId="35" xfId="5" applyNumberFormat="1" applyFont="1" applyFill="1" applyBorder="1" applyAlignment="1">
      <alignment horizontal="center" vertical="center"/>
    </xf>
    <xf numFmtId="0" fontId="17" fillId="11" borderId="35" xfId="5" applyFont="1" applyFill="1" applyBorder="1" applyAlignment="1">
      <alignment horizontal="center"/>
    </xf>
    <xf numFmtId="164" fontId="18" fillId="11" borderId="35" xfId="5" applyNumberFormat="1" applyFont="1" applyFill="1" applyBorder="1" applyAlignment="1">
      <alignment horizontal="center"/>
    </xf>
    <xf numFmtId="164" fontId="18" fillId="11" borderId="36" xfId="5" applyNumberFormat="1" applyFont="1" applyFill="1" applyBorder="1" applyAlignment="1">
      <alignment horizontal="center"/>
    </xf>
    <xf numFmtId="2" fontId="12" fillId="0" borderId="2" xfId="2" applyNumberFormat="1" applyFont="1" applyFill="1"/>
    <xf numFmtId="2" fontId="12" fillId="0" borderId="11" xfId="2" applyNumberFormat="1" applyFont="1" applyFill="1" applyBorder="1"/>
    <xf numFmtId="0" fontId="3" fillId="0" borderId="43" xfId="2" applyFont="1" applyFill="1" applyBorder="1" applyAlignment="1">
      <alignment horizontal="left" vertical="center" wrapText="1"/>
    </xf>
    <xf numFmtId="0" fontId="3" fillId="0" borderId="44" xfId="2" applyFont="1" applyFill="1" applyBorder="1" applyAlignment="1">
      <alignment horizontal="left" vertical="center" wrapText="1"/>
    </xf>
    <xf numFmtId="2" fontId="12" fillId="5" borderId="45" xfId="2" applyNumberFormat="1" applyFont="1" applyFill="1" applyBorder="1"/>
    <xf numFmtId="0" fontId="12" fillId="0" borderId="17" xfId="2" applyFont="1" applyFill="1" applyBorder="1" applyAlignment="1">
      <alignment horizontal="left" vertical="center" wrapText="1"/>
    </xf>
    <xf numFmtId="0" fontId="12" fillId="0" borderId="18" xfId="2" applyFont="1" applyFill="1" applyBorder="1" applyAlignment="1">
      <alignment horizontal="left" vertical="center" wrapText="1"/>
    </xf>
    <xf numFmtId="43" fontId="4" fillId="0" borderId="5" xfId="4" applyFont="1" applyFill="1" applyBorder="1" applyAlignment="1">
      <alignment horizontal="right" vertical="center" wrapText="1"/>
    </xf>
    <xf numFmtId="2" fontId="12" fillId="5" borderId="2" xfId="2" applyNumberFormat="1" applyFont="1" applyFill="1"/>
    <xf numFmtId="2" fontId="13" fillId="0" borderId="11" xfId="2" applyNumberFormat="1" applyFont="1" applyFill="1" applyBorder="1"/>
    <xf numFmtId="0" fontId="12" fillId="5" borderId="11" xfId="2" applyFont="1" applyFill="1" applyBorder="1" applyProtection="1">
      <protection locked="0"/>
    </xf>
    <xf numFmtId="2" fontId="12" fillId="5" borderId="45" xfId="2" applyNumberFormat="1" applyFont="1" applyFill="1" applyBorder="1" applyProtection="1">
      <protection locked="0"/>
    </xf>
    <xf numFmtId="0" fontId="12" fillId="5" borderId="45" xfId="2" applyFont="1" applyFill="1" applyBorder="1" applyProtection="1">
      <protection locked="0"/>
    </xf>
    <xf numFmtId="0" fontId="12" fillId="0" borderId="17" xfId="2" applyFont="1" applyFill="1" applyBorder="1" applyAlignment="1">
      <alignment horizontal="left" vertical="center" wrapText="1"/>
    </xf>
    <xf numFmtId="0" fontId="12" fillId="0" borderId="18" xfId="2" applyFont="1" applyFill="1" applyBorder="1" applyAlignment="1">
      <alignment horizontal="left" vertical="center" wrapText="1"/>
    </xf>
    <xf numFmtId="0" fontId="13" fillId="0" borderId="17" xfId="2" applyFont="1" applyFill="1" applyBorder="1" applyAlignment="1">
      <alignment horizontal="left" vertical="center"/>
    </xf>
    <xf numFmtId="0" fontId="13" fillId="0" borderId="18" xfId="2" applyFont="1" applyFill="1" applyBorder="1" applyAlignment="1">
      <alignment horizontal="left" vertical="center"/>
    </xf>
    <xf numFmtId="0" fontId="13" fillId="0" borderId="16" xfId="2" applyFont="1" applyFill="1" applyBorder="1" applyAlignment="1">
      <alignment horizontal="left" vertical="center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2" fillId="0" borderId="2" xfId="2" applyFont="1" applyFill="1" applyAlignment="1">
      <alignment horizontal="left"/>
    </xf>
    <xf numFmtId="43" fontId="14" fillId="0" borderId="13" xfId="4" applyFont="1" applyFill="1" applyBorder="1" applyAlignment="1">
      <alignment horizontal="right" vertical="center"/>
    </xf>
    <xf numFmtId="43" fontId="14" fillId="0" borderId="14" xfId="4" applyFont="1" applyFill="1" applyBorder="1" applyAlignment="1">
      <alignment horizontal="right" vertical="center"/>
    </xf>
    <xf numFmtId="0" fontId="4" fillId="0" borderId="22" xfId="2" applyFont="1" applyFill="1" applyBorder="1" applyAlignment="1">
      <alignment horizontal="center"/>
    </xf>
    <xf numFmtId="0" fontId="4" fillId="0" borderId="23" xfId="2" applyFont="1" applyFill="1" applyBorder="1" applyAlignment="1">
      <alignment horizontal="center"/>
    </xf>
    <xf numFmtId="0" fontId="4" fillId="0" borderId="24" xfId="2" applyFont="1" applyFill="1" applyBorder="1" applyAlignment="1">
      <alignment horizontal="center"/>
    </xf>
    <xf numFmtId="0" fontId="10" fillId="0" borderId="19" xfId="2" applyFont="1" applyFill="1" applyBorder="1" applyAlignment="1">
      <alignment horizontal="center" vertical="center" wrapText="1"/>
    </xf>
    <xf numFmtId="0" fontId="10" fillId="0" borderId="20" xfId="2" applyFont="1" applyFill="1" applyBorder="1" applyAlignment="1">
      <alignment horizontal="center" vertical="center" wrapText="1"/>
    </xf>
    <xf numFmtId="0" fontId="10" fillId="0" borderId="21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left"/>
    </xf>
    <xf numFmtId="0" fontId="12" fillId="0" borderId="16" xfId="2" applyFont="1" applyFill="1" applyBorder="1" applyAlignment="1">
      <alignment horizontal="left"/>
    </xf>
    <xf numFmtId="0" fontId="13" fillId="0" borderId="17" xfId="2" applyFont="1" applyFill="1" applyBorder="1" applyAlignment="1">
      <alignment horizontal="left" vertical="center" wrapText="1"/>
    </xf>
    <xf numFmtId="0" fontId="13" fillId="0" borderId="18" xfId="2" applyFont="1" applyFill="1" applyBorder="1" applyAlignment="1">
      <alignment horizontal="left" vertical="center" wrapText="1"/>
    </xf>
    <xf numFmtId="0" fontId="13" fillId="0" borderId="16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2" fillId="0" borderId="10" xfId="2" applyFont="1" applyFill="1" applyBorder="1" applyAlignment="1">
      <alignment horizontal="left" wrapText="1"/>
    </xf>
    <xf numFmtId="0" fontId="12" fillId="0" borderId="2" xfId="2" applyFont="1" applyFill="1" applyAlignment="1">
      <alignment horizontal="left" wrapText="1"/>
    </xf>
    <xf numFmtId="0" fontId="26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2" xfId="3" applyFont="1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 applyProtection="1">
      <alignment horizontal="center" vertical="center" wrapText="1"/>
      <protection locked="0"/>
    </xf>
    <xf numFmtId="0" fontId="4" fillId="0" borderId="14" xfId="2" applyFont="1" applyFill="1" applyBorder="1" applyAlignment="1" applyProtection="1">
      <alignment horizontal="center" vertical="center" wrapText="1"/>
      <protection locked="0"/>
    </xf>
    <xf numFmtId="0" fontId="12" fillId="0" borderId="16" xfId="2" applyFont="1" applyFill="1" applyBorder="1" applyAlignment="1">
      <alignment horizontal="left"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0" fillId="0" borderId="3" xfId="2" applyFont="1" applyFill="1" applyBorder="1" applyAlignment="1">
      <alignment horizontal="left"/>
    </xf>
    <xf numFmtId="0" fontId="4" fillId="0" borderId="4" xfId="2" applyFont="1" applyFill="1" applyBorder="1" applyAlignment="1">
      <alignment horizontal="left"/>
    </xf>
    <xf numFmtId="0" fontId="4" fillId="5" borderId="7" xfId="2" applyFont="1" applyFill="1" applyBorder="1" applyAlignment="1" applyProtection="1">
      <alignment horizontal="left"/>
      <protection locked="0"/>
    </xf>
    <xf numFmtId="0" fontId="4" fillId="5" borderId="12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13" fillId="0" borderId="10" xfId="2" applyFont="1" applyFill="1" applyBorder="1" applyAlignment="1">
      <alignment horizontal="left" vertical="center" wrapText="1"/>
    </xf>
    <xf numFmtId="0" fontId="13" fillId="0" borderId="2" xfId="2" applyFont="1" applyFill="1" applyAlignment="1">
      <alignment horizontal="left" vertical="center" wrapText="1"/>
    </xf>
    <xf numFmtId="43" fontId="14" fillId="0" borderId="25" xfId="4" applyFont="1" applyFill="1" applyBorder="1" applyAlignment="1">
      <alignment horizontal="right" vertical="center"/>
    </xf>
    <xf numFmtId="43" fontId="14" fillId="0" borderId="26" xfId="4" applyFont="1" applyFill="1" applyBorder="1" applyAlignment="1">
      <alignment horizontal="right" vertical="center"/>
    </xf>
    <xf numFmtId="43" fontId="14" fillId="0" borderId="27" xfId="4" applyFont="1" applyFill="1" applyBorder="1" applyAlignment="1">
      <alignment horizontal="right" vertical="center"/>
    </xf>
    <xf numFmtId="0" fontId="13" fillId="0" borderId="2" xfId="2" applyFont="1" applyFill="1" applyAlignment="1">
      <alignment horizontal="left"/>
    </xf>
    <xf numFmtId="0" fontId="17" fillId="0" borderId="32" xfId="5" applyFont="1" applyBorder="1" applyAlignment="1">
      <alignment horizontal="left"/>
    </xf>
    <xf numFmtId="0" fontId="19" fillId="11" borderId="40" xfId="5" applyFont="1" applyFill="1" applyBorder="1" applyAlignment="1">
      <alignment horizontal="left"/>
    </xf>
    <xf numFmtId="0" fontId="19" fillId="11" borderId="41" xfId="5" applyFont="1" applyFill="1" applyBorder="1" applyAlignment="1">
      <alignment horizontal="left"/>
    </xf>
    <xf numFmtId="0" fontId="19" fillId="11" borderId="42" xfId="5" applyFont="1" applyFill="1" applyBorder="1" applyAlignment="1">
      <alignment horizontal="left"/>
    </xf>
    <xf numFmtId="0" fontId="25" fillId="10" borderId="37" xfId="5" applyFont="1" applyFill="1" applyBorder="1" applyAlignment="1">
      <alignment horizontal="left"/>
    </xf>
    <xf numFmtId="0" fontId="25" fillId="10" borderId="38" xfId="5" applyFont="1" applyFill="1" applyBorder="1" applyAlignment="1">
      <alignment horizontal="left"/>
    </xf>
    <xf numFmtId="0" fontId="25" fillId="10" borderId="39" xfId="5" applyFont="1" applyFill="1" applyBorder="1" applyAlignment="1">
      <alignment horizontal="left"/>
    </xf>
    <xf numFmtId="0" fontId="17" fillId="0" borderId="32" xfId="5" applyFont="1" applyBorder="1" applyAlignment="1">
      <alignment horizontal="left" vertical="center" wrapText="1"/>
    </xf>
    <xf numFmtId="0" fontId="17" fillId="0" borderId="35" xfId="5" applyFont="1" applyBorder="1" applyAlignment="1">
      <alignment horizontal="left"/>
    </xf>
    <xf numFmtId="0" fontId="17" fillId="6" borderId="29" xfId="5" applyFont="1" applyFill="1" applyBorder="1" applyAlignment="1">
      <alignment horizontal="center" vertical="center" wrapText="1"/>
    </xf>
    <xf numFmtId="0" fontId="19" fillId="7" borderId="37" xfId="5" applyFont="1" applyFill="1" applyBorder="1" applyAlignment="1">
      <alignment horizontal="left"/>
    </xf>
    <xf numFmtId="0" fontId="19" fillId="7" borderId="38" xfId="5" applyFont="1" applyFill="1" applyBorder="1" applyAlignment="1">
      <alignment horizontal="left"/>
    </xf>
    <xf numFmtId="0" fontId="19" fillId="7" borderId="39" xfId="5" applyFont="1" applyFill="1" applyBorder="1" applyAlignment="1">
      <alignment horizontal="left"/>
    </xf>
    <xf numFmtId="0" fontId="22" fillId="0" borderId="32" xfId="5" applyFont="1" applyBorder="1" applyAlignment="1">
      <alignment horizontal="left" wrapText="1"/>
    </xf>
    <xf numFmtId="0" fontId="17" fillId="0" borderId="32" xfId="5" applyFont="1" applyBorder="1"/>
    <xf numFmtId="0" fontId="17" fillId="0" borderId="32" xfId="5" applyFont="1" applyBorder="1" applyAlignment="1">
      <alignment horizontal="center"/>
    </xf>
    <xf numFmtId="0" fontId="25" fillId="10" borderId="31" xfId="5" applyFont="1" applyFill="1" applyBorder="1" applyAlignment="1">
      <alignment horizontal="left"/>
    </xf>
    <xf numFmtId="0" fontId="25" fillId="10" borderId="32" xfId="5" applyFont="1" applyFill="1" applyBorder="1" applyAlignment="1">
      <alignment horizontal="left"/>
    </xf>
    <xf numFmtId="0" fontId="25" fillId="10" borderId="33" xfId="5" applyFont="1" applyFill="1" applyBorder="1" applyAlignment="1">
      <alignment horizontal="left"/>
    </xf>
    <xf numFmtId="0" fontId="17" fillId="6" borderId="32" xfId="5" applyFont="1" applyFill="1" applyBorder="1" applyAlignment="1">
      <alignment horizontal="center" vertical="center" wrapText="1"/>
    </xf>
    <xf numFmtId="0" fontId="17" fillId="6" borderId="30" xfId="5" applyFont="1" applyFill="1" applyBorder="1" applyAlignment="1">
      <alignment horizontal="center" vertical="center" wrapText="1"/>
    </xf>
    <xf numFmtId="0" fontId="17" fillId="6" borderId="33" xfId="5" applyFont="1" applyFill="1" applyBorder="1" applyAlignment="1">
      <alignment horizontal="center" vertical="center" wrapText="1"/>
    </xf>
    <xf numFmtId="0" fontId="19" fillId="7" borderId="31" xfId="5" applyFont="1" applyFill="1" applyBorder="1" applyAlignment="1">
      <alignment horizontal="center"/>
    </xf>
    <xf numFmtId="0" fontId="19" fillId="7" borderId="32" xfId="5" applyFont="1" applyFill="1" applyBorder="1" applyAlignment="1">
      <alignment horizontal="center"/>
    </xf>
    <xf numFmtId="0" fontId="19" fillId="7" borderId="33" xfId="5" applyFont="1" applyFill="1" applyBorder="1" applyAlignment="1">
      <alignment horizontal="center"/>
    </xf>
    <xf numFmtId="0" fontId="17" fillId="6" borderId="28" xfId="5" applyFont="1" applyFill="1" applyBorder="1" applyAlignment="1">
      <alignment horizontal="center" vertical="center" wrapText="1"/>
    </xf>
    <xf numFmtId="0" fontId="17" fillId="6" borderId="31" xfId="5" applyFont="1" applyFill="1" applyBorder="1" applyAlignment="1">
      <alignment horizontal="center" vertical="center" wrapText="1"/>
    </xf>
    <xf numFmtId="0" fontId="18" fillId="6" borderId="29" xfId="5" applyFont="1" applyFill="1" applyBorder="1" applyAlignment="1">
      <alignment horizontal="center" vertical="center" wrapText="1"/>
    </xf>
    <xf numFmtId="0" fontId="18" fillId="6" borderId="32" xfId="5" applyFont="1" applyFill="1" applyBorder="1" applyAlignment="1">
      <alignment horizontal="center" vertical="center" wrapText="1"/>
    </xf>
    <xf numFmtId="0" fontId="17" fillId="0" borderId="35" xfId="5" applyFont="1" applyBorder="1" applyAlignment="1">
      <alignment horizontal="center"/>
    </xf>
    <xf numFmtId="0" fontId="17" fillId="0" borderId="0" xfId="5" applyFont="1" applyAlignment="1">
      <alignment horizontal="center"/>
    </xf>
    <xf numFmtId="0" fontId="17" fillId="0" borderId="32" xfId="5" applyFont="1" applyBorder="1" applyAlignment="1">
      <alignment horizontal="center" vertical="center"/>
    </xf>
    <xf numFmtId="0" fontId="17" fillId="0" borderId="35" xfId="5" applyFont="1" applyBorder="1" applyAlignment="1">
      <alignment horizontal="center" vertical="center" wrapText="1"/>
    </xf>
    <xf numFmtId="0" fontId="17" fillId="0" borderId="0" xfId="5" applyFont="1" applyAlignment="1">
      <alignment horizontal="center" wrapText="1"/>
    </xf>
    <xf numFmtId="0" fontId="17" fillId="0" borderId="32" xfId="5" applyFont="1" applyBorder="1" applyAlignment="1">
      <alignment horizontal="center" vertical="center" wrapText="1"/>
    </xf>
    <xf numFmtId="0" fontId="22" fillId="0" borderId="32" xfId="5" applyFont="1" applyBorder="1" applyAlignment="1">
      <alignment horizontal="center" vertical="center" wrapText="1"/>
    </xf>
  </cellXfs>
  <cellStyles count="6">
    <cellStyle name="20 % - zvýraznenie3" xfId="3" builtinId="38"/>
    <cellStyle name="Čiarka" xfId="4" builtinId="3"/>
    <cellStyle name="Excel Built-in Normal" xfId="5" xr:uid="{D979B7DE-93F5-0045-BD28-1FF4122FA7A4}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558800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558800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1930400</xdr:colOff>
          <xdr:row>15</xdr:row>
          <xdr:rowOff>0</xdr:rowOff>
        </xdr:from>
        <xdr:to>
          <xdr:col>6</xdr:col>
          <xdr:colOff>0</xdr:colOff>
          <xdr:row>15</xdr:row>
          <xdr:rowOff>558800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61"/>
  <sheetViews>
    <sheetView tabSelected="1" zoomScaleNormal="100" zoomScaleSheetLayoutView="115" workbookViewId="0">
      <selection activeCell="K12" sqref="K12"/>
    </sheetView>
  </sheetViews>
  <sheetFormatPr baseColWidth="10" defaultColWidth="8.83203125" defaultRowHeight="15" x14ac:dyDescent="0.2"/>
  <cols>
    <col min="1" max="1" width="3.33203125" customWidth="1"/>
    <col min="2" max="2" width="38.83203125" customWidth="1"/>
    <col min="3" max="3" width="7.5" customWidth="1"/>
    <col min="4" max="4" width="28.5" customWidth="1"/>
    <col min="5" max="5" width="29" customWidth="1"/>
    <col min="6" max="6" width="28.33203125" customWidth="1"/>
    <col min="7" max="7" width="3" customWidth="1"/>
  </cols>
  <sheetData>
    <row r="1" spans="1:10" ht="16" thickBot="1" x14ac:dyDescent="0.25">
      <c r="A1" s="100"/>
      <c r="B1" s="101"/>
      <c r="C1" s="101"/>
      <c r="D1" s="101"/>
      <c r="E1" s="101"/>
      <c r="F1" s="101"/>
      <c r="G1" s="100"/>
    </row>
    <row r="2" spans="1:10" ht="45.75" customHeight="1" thickBot="1" x14ac:dyDescent="0.25">
      <c r="A2" s="100"/>
      <c r="B2" s="125" t="s">
        <v>347</v>
      </c>
      <c r="C2" s="126"/>
      <c r="D2" s="126"/>
      <c r="E2" s="126"/>
      <c r="F2" s="127"/>
      <c r="G2" s="100"/>
    </row>
    <row r="3" spans="1:10" ht="16" thickBot="1" x14ac:dyDescent="0.25">
      <c r="A3" s="100"/>
      <c r="B3" s="104"/>
      <c r="C3" s="104"/>
      <c r="D3" s="104"/>
      <c r="E3" s="104"/>
      <c r="F3" s="104"/>
      <c r="G3" s="100"/>
    </row>
    <row r="4" spans="1:10" ht="16" x14ac:dyDescent="0.2">
      <c r="A4" s="100"/>
      <c r="B4" s="13" t="s">
        <v>0</v>
      </c>
      <c r="C4" s="128"/>
      <c r="D4" s="128"/>
      <c r="E4" s="128"/>
      <c r="F4" s="129"/>
      <c r="G4" s="100"/>
    </row>
    <row r="5" spans="1:10" ht="16" x14ac:dyDescent="0.2">
      <c r="A5" s="100"/>
      <c r="B5" s="14" t="s">
        <v>1</v>
      </c>
      <c r="C5" s="130"/>
      <c r="D5" s="130"/>
      <c r="E5" s="130"/>
      <c r="F5" s="131"/>
      <c r="G5" s="100"/>
      <c r="H5" s="1"/>
      <c r="I5" s="1"/>
      <c r="J5" s="1"/>
    </row>
    <row r="6" spans="1:10" ht="16" x14ac:dyDescent="0.2">
      <c r="A6" s="100"/>
      <c r="B6" s="14" t="s">
        <v>19</v>
      </c>
      <c r="C6" s="130"/>
      <c r="D6" s="130"/>
      <c r="E6" s="130"/>
      <c r="F6" s="131"/>
      <c r="G6" s="100"/>
    </row>
    <row r="7" spans="1:10" ht="16" x14ac:dyDescent="0.2">
      <c r="A7" s="100"/>
      <c r="B7" s="14" t="s">
        <v>2</v>
      </c>
      <c r="C7" s="130"/>
      <c r="D7" s="130"/>
      <c r="E7" s="130"/>
      <c r="F7" s="131"/>
      <c r="G7" s="100"/>
    </row>
    <row r="8" spans="1:10" ht="16" x14ac:dyDescent="0.2">
      <c r="A8" s="100"/>
      <c r="B8" s="14" t="s">
        <v>3</v>
      </c>
      <c r="C8" s="132"/>
      <c r="D8" s="130"/>
      <c r="E8" s="130"/>
      <c r="F8" s="131"/>
      <c r="G8" s="100"/>
    </row>
    <row r="9" spans="1:10" ht="16" x14ac:dyDescent="0.2">
      <c r="A9" s="100"/>
      <c r="B9" s="14" t="s">
        <v>51</v>
      </c>
      <c r="C9" s="130"/>
      <c r="D9" s="130"/>
      <c r="E9" s="130"/>
      <c r="F9" s="131"/>
      <c r="G9" s="100"/>
    </row>
    <row r="10" spans="1:10" ht="15.75" customHeight="1" thickBot="1" x14ac:dyDescent="0.25">
      <c r="A10" s="100"/>
      <c r="B10" s="15" t="s">
        <v>52</v>
      </c>
      <c r="C10" s="133" t="s">
        <v>4</v>
      </c>
      <c r="D10" s="134"/>
      <c r="E10" s="135"/>
      <c r="F10" s="136"/>
      <c r="G10" s="100"/>
    </row>
    <row r="11" spans="1:10" ht="16" thickBot="1" x14ac:dyDescent="0.25">
      <c r="A11" s="100"/>
      <c r="B11" s="104"/>
      <c r="C11" s="104"/>
      <c r="D11" s="104"/>
      <c r="E11" s="104"/>
      <c r="F11" s="104"/>
      <c r="G11" s="100"/>
    </row>
    <row r="12" spans="1:10" ht="30" customHeight="1" x14ac:dyDescent="0.2">
      <c r="A12" s="100"/>
      <c r="B12" s="105" t="s">
        <v>23</v>
      </c>
      <c r="C12" s="106"/>
      <c r="D12" s="106"/>
      <c r="E12" s="106"/>
      <c r="F12" s="107"/>
      <c r="G12" s="100"/>
    </row>
    <row r="13" spans="1:10" ht="45" customHeight="1" x14ac:dyDescent="0.2">
      <c r="A13" s="100"/>
      <c r="B13" s="98" t="s">
        <v>53</v>
      </c>
      <c r="C13" s="99"/>
      <c r="D13" s="99"/>
      <c r="E13" s="99"/>
      <c r="F13" s="16"/>
      <c r="G13" s="100"/>
    </row>
    <row r="14" spans="1:10" ht="45" customHeight="1" x14ac:dyDescent="0.2">
      <c r="A14" s="100"/>
      <c r="B14" s="98" t="s">
        <v>54</v>
      </c>
      <c r="C14" s="99"/>
      <c r="D14" s="99"/>
      <c r="E14" s="99"/>
      <c r="F14" s="16"/>
      <c r="G14" s="100"/>
    </row>
    <row r="15" spans="1:10" ht="45" customHeight="1" x14ac:dyDescent="0.2">
      <c r="A15" s="100"/>
      <c r="B15" s="138" t="s">
        <v>57</v>
      </c>
      <c r="C15" s="139"/>
      <c r="D15" s="139"/>
      <c r="E15" s="139"/>
      <c r="F15" s="16"/>
      <c r="G15" s="100"/>
    </row>
    <row r="16" spans="1:10" ht="45" customHeight="1" thickBot="1" x14ac:dyDescent="0.25">
      <c r="A16" s="100"/>
      <c r="B16" s="102" t="s">
        <v>340</v>
      </c>
      <c r="C16" s="103"/>
      <c r="D16" s="103"/>
      <c r="E16" s="103"/>
      <c r="F16" s="17"/>
      <c r="G16" s="100"/>
    </row>
    <row r="17" spans="1:7" ht="16" thickBot="1" x14ac:dyDescent="0.25">
      <c r="A17" s="100"/>
      <c r="B17" s="104"/>
      <c r="C17" s="104"/>
      <c r="D17" s="104"/>
      <c r="E17" s="104"/>
      <c r="F17" s="104"/>
      <c r="G17" s="100"/>
    </row>
    <row r="18" spans="1:7" x14ac:dyDescent="0.2">
      <c r="A18" s="100"/>
      <c r="B18" s="105" t="s">
        <v>341</v>
      </c>
      <c r="C18" s="106"/>
      <c r="D18" s="106"/>
      <c r="E18" s="106"/>
      <c r="F18" s="107"/>
      <c r="G18" s="100"/>
    </row>
    <row r="19" spans="1:7" ht="15" customHeight="1" x14ac:dyDescent="0.2">
      <c r="A19" s="100"/>
      <c r="B19" s="18" t="s">
        <v>8</v>
      </c>
      <c r="C19" s="19" t="s">
        <v>7</v>
      </c>
      <c r="D19" s="19"/>
      <c r="E19" s="20" t="s">
        <v>6</v>
      </c>
      <c r="F19" s="21" t="s">
        <v>5</v>
      </c>
      <c r="G19" s="100"/>
    </row>
    <row r="20" spans="1:7" x14ac:dyDescent="0.2">
      <c r="A20" s="100"/>
      <c r="B20" s="22" t="s">
        <v>9</v>
      </c>
      <c r="C20" s="108">
        <v>97</v>
      </c>
      <c r="D20" s="108"/>
      <c r="E20" s="80">
        <v>0</v>
      </c>
      <c r="F20" s="81">
        <v>1773439.84</v>
      </c>
      <c r="G20" s="100"/>
    </row>
    <row r="21" spans="1:7" ht="32" x14ac:dyDescent="0.2">
      <c r="A21" s="100"/>
      <c r="B21" s="23" t="s">
        <v>11</v>
      </c>
      <c r="C21" s="24" t="s">
        <v>12</v>
      </c>
      <c r="D21" s="25" t="s">
        <v>55</v>
      </c>
      <c r="E21" s="25" t="s">
        <v>56</v>
      </c>
      <c r="F21" s="26" t="s">
        <v>13</v>
      </c>
      <c r="G21" s="100"/>
    </row>
    <row r="22" spans="1:7" x14ac:dyDescent="0.2">
      <c r="A22" s="100"/>
      <c r="B22" s="22" t="s">
        <v>346</v>
      </c>
      <c r="C22" s="27">
        <v>1</v>
      </c>
      <c r="D22" s="88">
        <f>Cenník!K337</f>
        <v>0</v>
      </c>
      <c r="E22" s="80">
        <f>IF(C$10="Som platcom DPH",D22*0.2,0)</f>
        <v>0</v>
      </c>
      <c r="F22" s="81">
        <f>SUM(D22+E22)*C22</f>
        <v>0</v>
      </c>
      <c r="G22" s="100"/>
    </row>
    <row r="23" spans="1:7" x14ac:dyDescent="0.2">
      <c r="A23" s="100"/>
      <c r="B23" s="95" t="s">
        <v>14</v>
      </c>
      <c r="C23" s="96"/>
      <c r="D23" s="96"/>
      <c r="E23" s="97"/>
      <c r="F23" s="89">
        <f>SUM(F22:F22)</f>
        <v>0</v>
      </c>
      <c r="G23" s="100"/>
    </row>
    <row r="24" spans="1:7" ht="20" thickBot="1" x14ac:dyDescent="0.3">
      <c r="A24" s="100"/>
      <c r="B24" s="28" t="s">
        <v>17</v>
      </c>
      <c r="C24" s="109">
        <f>IF(C20=100,"Toto je jediné kritérium a prepočet na body sa preto neuplatňuje",IF(B20="čím menej, tým lepšie",(C20*(F20-F23)/(F20-E20)),(C20*(F23-E20)/(F20-E20))))</f>
        <v>97</v>
      </c>
      <c r="D24" s="109"/>
      <c r="E24" s="109"/>
      <c r="F24" s="110"/>
      <c r="G24" s="100"/>
    </row>
    <row r="25" spans="1:7" ht="15" customHeight="1" thickBot="1" x14ac:dyDescent="0.25">
      <c r="A25" s="100"/>
      <c r="B25" s="111"/>
      <c r="C25" s="112"/>
      <c r="D25" s="112"/>
      <c r="E25" s="112"/>
      <c r="F25" s="113"/>
      <c r="G25" s="100"/>
    </row>
    <row r="26" spans="1:7" ht="21" x14ac:dyDescent="0.2">
      <c r="A26" s="100"/>
      <c r="B26" s="114" t="s">
        <v>348</v>
      </c>
      <c r="C26" s="115"/>
      <c r="D26" s="115"/>
      <c r="E26" s="115"/>
      <c r="F26" s="116"/>
      <c r="G26" s="100"/>
    </row>
    <row r="27" spans="1:7" x14ac:dyDescent="0.2">
      <c r="A27" s="100"/>
      <c r="B27" s="18" t="s">
        <v>8</v>
      </c>
      <c r="C27" s="19" t="s">
        <v>7</v>
      </c>
      <c r="D27" s="19"/>
      <c r="E27" s="20" t="s">
        <v>6</v>
      </c>
      <c r="F27" s="21" t="s">
        <v>5</v>
      </c>
      <c r="G27" s="100"/>
    </row>
    <row r="28" spans="1:7" x14ac:dyDescent="0.2">
      <c r="A28" s="100"/>
      <c r="B28" s="22" t="s">
        <v>10</v>
      </c>
      <c r="C28" s="117">
        <v>2.5</v>
      </c>
      <c r="D28" s="118"/>
      <c r="E28" s="80">
        <v>0</v>
      </c>
      <c r="F28" s="81">
        <v>2.5</v>
      </c>
      <c r="G28" s="100"/>
    </row>
    <row r="29" spans="1:7" ht="15.75" customHeight="1" x14ac:dyDescent="0.2">
      <c r="A29" s="100"/>
      <c r="B29" s="119" t="s">
        <v>16</v>
      </c>
      <c r="C29" s="120"/>
      <c r="D29" s="120"/>
      <c r="E29" s="121"/>
      <c r="F29" s="26" t="s">
        <v>15</v>
      </c>
      <c r="G29" s="100"/>
    </row>
    <row r="30" spans="1:7" ht="15.75" customHeight="1" x14ac:dyDescent="0.2">
      <c r="A30" s="100"/>
      <c r="B30" s="93" t="s">
        <v>343</v>
      </c>
      <c r="C30" s="94"/>
      <c r="D30" s="94"/>
      <c r="E30" s="137"/>
      <c r="F30" s="90">
        <v>1</v>
      </c>
      <c r="G30" s="100"/>
    </row>
    <row r="31" spans="1:7" ht="15.75" hidden="1" customHeight="1" x14ac:dyDescent="0.2">
      <c r="A31" s="100"/>
      <c r="B31" s="85"/>
      <c r="C31" s="86"/>
      <c r="D31" s="86"/>
      <c r="E31" s="86"/>
      <c r="F31" s="91" cm="1">
        <f t="array" ref="F31">_xlfn.IFS(F30=0,0,F30=5,2.5,F30=4,2,F30=3,1.5,F30=2,1,F30=1,0.5,F30&gt;5,2.5)</f>
        <v>0.5</v>
      </c>
      <c r="G31" s="100"/>
    </row>
    <row r="32" spans="1:7" ht="15.75" customHeight="1" x14ac:dyDescent="0.2">
      <c r="A32" s="100"/>
      <c r="B32" s="93" t="s">
        <v>342</v>
      </c>
      <c r="C32" s="94"/>
      <c r="D32" s="94"/>
      <c r="E32" s="94"/>
      <c r="F32" s="92">
        <v>1</v>
      </c>
      <c r="G32" s="100"/>
    </row>
    <row r="33" spans="1:7" ht="15.75" hidden="1" customHeight="1" x14ac:dyDescent="0.2">
      <c r="A33" s="100"/>
      <c r="B33" s="82"/>
      <c r="C33" s="83"/>
      <c r="D33" s="83"/>
      <c r="E33" s="83"/>
      <c r="F33" s="84" cm="1">
        <f t="array" ref="F33">_xlfn.IFS(F32=0,0,F32=5,1.25,F32=4,1,F32=3,0.75,F32=2,0.5,F32=1,0.25,F32&gt;5,1.25)</f>
        <v>0.25</v>
      </c>
      <c r="G33" s="100"/>
    </row>
    <row r="34" spans="1:7" ht="20" thickBot="1" x14ac:dyDescent="0.3">
      <c r="A34" s="100"/>
      <c r="B34" s="28" t="s">
        <v>17</v>
      </c>
      <c r="C34" s="152" cm="1">
        <f t="array" ref="C34">_xlfn.IFS(SUM(F31+F33)&lt;=2.5,SUM(F31+F33),SUM(F31+F33)&gt;2.5,2.5)</f>
        <v>0.75</v>
      </c>
      <c r="D34" s="153"/>
      <c r="E34" s="153"/>
      <c r="F34" s="154"/>
      <c r="G34" s="100"/>
    </row>
    <row r="35" spans="1:7" ht="16" thickBot="1" x14ac:dyDescent="0.25">
      <c r="A35" s="100"/>
      <c r="B35" s="111"/>
      <c r="C35" s="112"/>
      <c r="D35" s="112"/>
      <c r="E35" s="112"/>
      <c r="F35" s="113"/>
      <c r="G35" s="100"/>
    </row>
    <row r="36" spans="1:7" ht="21" customHeight="1" x14ac:dyDescent="0.2">
      <c r="A36" s="100"/>
      <c r="B36" s="105" t="s">
        <v>344</v>
      </c>
      <c r="C36" s="106"/>
      <c r="D36" s="106"/>
      <c r="E36" s="106"/>
      <c r="F36" s="107"/>
      <c r="G36" s="100"/>
    </row>
    <row r="37" spans="1:7" x14ac:dyDescent="0.2">
      <c r="A37" s="100"/>
      <c r="B37" s="18" t="s">
        <v>8</v>
      </c>
      <c r="C37" s="155" t="s">
        <v>7</v>
      </c>
      <c r="D37" s="155"/>
      <c r="E37" s="20" t="s">
        <v>6</v>
      </c>
      <c r="F37" s="21" t="s">
        <v>5</v>
      </c>
      <c r="G37" s="100"/>
    </row>
    <row r="38" spans="1:7" x14ac:dyDescent="0.2">
      <c r="A38" s="100"/>
      <c r="B38" s="22" t="s">
        <v>10</v>
      </c>
      <c r="C38" s="108">
        <v>0.5</v>
      </c>
      <c r="D38" s="108"/>
      <c r="E38" s="80">
        <v>0</v>
      </c>
      <c r="F38" s="81">
        <v>0.5</v>
      </c>
      <c r="G38" s="100"/>
    </row>
    <row r="39" spans="1:7" ht="16" x14ac:dyDescent="0.2">
      <c r="A39" s="100"/>
      <c r="B39" s="150" t="s">
        <v>16</v>
      </c>
      <c r="C39" s="151"/>
      <c r="D39" s="151"/>
      <c r="E39" s="151"/>
      <c r="F39" s="26" t="s">
        <v>15</v>
      </c>
      <c r="G39" s="100"/>
    </row>
    <row r="40" spans="1:7" x14ac:dyDescent="0.2">
      <c r="A40" s="100"/>
      <c r="B40" s="123" t="s">
        <v>345</v>
      </c>
      <c r="C40" s="124"/>
      <c r="D40" s="124"/>
      <c r="E40" s="124"/>
      <c r="F40" s="90">
        <v>3</v>
      </c>
      <c r="G40" s="100"/>
    </row>
    <row r="41" spans="1:7" ht="20" thickBot="1" x14ac:dyDescent="0.3">
      <c r="A41" s="100"/>
      <c r="B41" s="28" t="s">
        <v>17</v>
      </c>
      <c r="C41" s="109" cm="1">
        <f t="array" ref="C41">_xlfn.IFS(F40=1,0.25,F40=2,0.5,F40=0,0,F40&gt;2,0.5)</f>
        <v>0.5</v>
      </c>
      <c r="D41" s="109"/>
      <c r="E41" s="109"/>
      <c r="F41" s="110"/>
      <c r="G41" s="100"/>
    </row>
    <row r="42" spans="1:7" ht="16" thickBot="1" x14ac:dyDescent="0.25">
      <c r="A42" s="100"/>
      <c r="B42" s="104"/>
      <c r="C42" s="104"/>
      <c r="D42" s="104"/>
      <c r="E42" s="104"/>
      <c r="F42" s="104"/>
      <c r="G42" s="100"/>
    </row>
    <row r="43" spans="1:7" ht="21" customHeight="1" thickBot="1" x14ac:dyDescent="0.3">
      <c r="A43" s="100"/>
      <c r="B43" s="140" t="s">
        <v>18</v>
      </c>
      <c r="C43" s="141"/>
      <c r="D43" s="141"/>
      <c r="E43" s="141"/>
      <c r="F43" s="87">
        <f>SUM(C24+C34+C41)</f>
        <v>98.25</v>
      </c>
      <c r="G43" s="100"/>
    </row>
    <row r="44" spans="1:7" ht="16" thickBot="1" x14ac:dyDescent="0.25">
      <c r="A44" s="100"/>
      <c r="B44" s="104"/>
      <c r="C44" s="104"/>
      <c r="D44" s="104"/>
      <c r="E44" s="104"/>
      <c r="F44" s="104"/>
      <c r="G44" s="100"/>
    </row>
    <row r="45" spans="1:7" x14ac:dyDescent="0.2">
      <c r="A45" s="100"/>
      <c r="B45" s="142" t="s">
        <v>20</v>
      </c>
      <c r="C45" s="144" t="s">
        <v>21</v>
      </c>
      <c r="D45" s="144"/>
      <c r="E45" s="146" t="s">
        <v>22</v>
      </c>
      <c r="F45" s="147"/>
      <c r="G45" s="100"/>
    </row>
    <row r="46" spans="1:7" ht="16" thickBot="1" x14ac:dyDescent="0.25">
      <c r="A46" s="100"/>
      <c r="B46" s="143"/>
      <c r="C46" s="145"/>
      <c r="D46" s="145"/>
      <c r="E46" s="148"/>
      <c r="F46" s="149"/>
      <c r="G46" s="100"/>
    </row>
    <row r="47" spans="1:7" x14ac:dyDescent="0.2">
      <c r="A47" s="100"/>
      <c r="B47" s="122"/>
      <c r="C47" s="122"/>
      <c r="D47" s="122"/>
      <c r="E47" s="122"/>
      <c r="F47" s="122"/>
      <c r="G47" s="100"/>
    </row>
    <row r="53" ht="21" customHeight="1" x14ac:dyDescent="0.2"/>
    <row r="55" ht="32.25" customHeight="1" x14ac:dyDescent="0.2"/>
    <row r="57" ht="15.75" customHeight="1" x14ac:dyDescent="0.2"/>
    <row r="58" ht="15.75" customHeight="1" x14ac:dyDescent="0.2"/>
    <row r="60" ht="21" customHeight="1" x14ac:dyDescent="0.2"/>
    <row r="61" ht="30" customHeight="1" x14ac:dyDescent="0.2"/>
  </sheetData>
  <sheetProtection algorithmName="SHA-512" hashValue="jvUBR/tO1dcC3ihn0DG6u8QuGgLv6TeTL8iKkuzR5TRuMjA1e0qPaNJ/vpg9qMSgLoR8MakASLYceMUIuT8sCA==" saltValue="qnDvnBO2X6mYefuw+Ljxqw==" spinCount="100000" sheet="1" objects="1" scenarios="1"/>
  <mergeCells count="45">
    <mergeCell ref="B39:E39"/>
    <mergeCell ref="C34:F34"/>
    <mergeCell ref="B35:F35"/>
    <mergeCell ref="B36:F36"/>
    <mergeCell ref="C37:D37"/>
    <mergeCell ref="C38:D38"/>
    <mergeCell ref="C41:F41"/>
    <mergeCell ref="B42:F42"/>
    <mergeCell ref="B43:E43"/>
    <mergeCell ref="B44:F44"/>
    <mergeCell ref="B45:B46"/>
    <mergeCell ref="C45:D46"/>
    <mergeCell ref="E45:F46"/>
    <mergeCell ref="G1:G47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30:E30"/>
    <mergeCell ref="B14:E14"/>
    <mergeCell ref="B15:E15"/>
    <mergeCell ref="B32:E32"/>
    <mergeCell ref="B23:E23"/>
    <mergeCell ref="B13:E13"/>
    <mergeCell ref="A1:A47"/>
    <mergeCell ref="B1:F1"/>
    <mergeCell ref="B16:E16"/>
    <mergeCell ref="B17:F17"/>
    <mergeCell ref="B18:F18"/>
    <mergeCell ref="C20:D20"/>
    <mergeCell ref="C24:F24"/>
    <mergeCell ref="B25:F25"/>
    <mergeCell ref="B26:F26"/>
    <mergeCell ref="C28:D28"/>
    <mergeCell ref="B29:E29"/>
    <mergeCell ref="B47:F47"/>
    <mergeCell ref="B40:E40"/>
  </mergeCells>
  <dataValidations count="3">
    <dataValidation type="list" allowBlank="1" showInputMessage="1" showErrorMessage="1" sqref="B20 B28 B38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type="decimal" allowBlank="1" showInputMessage="1" showErrorMessage="1" sqref="C34:F34" xr:uid="{E62AAD4F-751A-A94C-B397-37947F9D8F07}">
      <formula1>0</formula1>
      <formula2>2.5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1930400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558800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B7B6-FD1E-D34D-86C0-D532E598A3AB}">
  <dimension ref="A1:V350"/>
  <sheetViews>
    <sheetView topLeftCell="A307" zoomScale="90" zoomScaleNormal="90" workbookViewId="0">
      <selection activeCell="I229" sqref="I229"/>
    </sheetView>
  </sheetViews>
  <sheetFormatPr baseColWidth="10" defaultColWidth="9.1640625" defaultRowHeight="14" x14ac:dyDescent="0.15"/>
  <cols>
    <col min="1" max="1" width="5.5" style="33" customWidth="1"/>
    <col min="2" max="2" width="23.33203125" style="33" customWidth="1"/>
    <col min="3" max="3" width="12.5" style="33" customWidth="1"/>
    <col min="4" max="4" width="14.1640625" style="33" customWidth="1"/>
    <col min="5" max="6" width="15.5" style="33" customWidth="1"/>
    <col min="7" max="7" width="16.5" style="33" customWidth="1"/>
    <col min="8" max="8" width="14.5" style="33" customWidth="1"/>
    <col min="9" max="9" width="14.5" style="64" customWidth="1"/>
    <col min="10" max="14" width="14.5" style="33" customWidth="1"/>
    <col min="15" max="15" width="9.1640625" style="33"/>
    <col min="16" max="16" width="18.83203125" style="33" customWidth="1"/>
    <col min="17" max="256" width="9.1640625" style="33"/>
    <col min="257" max="257" width="5.5" style="33" customWidth="1"/>
    <col min="258" max="258" width="23.33203125" style="33" customWidth="1"/>
    <col min="259" max="259" width="12.5" style="33" customWidth="1"/>
    <col min="260" max="260" width="14.1640625" style="33" customWidth="1"/>
    <col min="261" max="262" width="15.5" style="33" customWidth="1"/>
    <col min="263" max="263" width="16.5" style="33" customWidth="1"/>
    <col min="264" max="270" width="14.5" style="33" customWidth="1"/>
    <col min="271" max="271" width="9.1640625" style="33"/>
    <col min="272" max="272" width="18.83203125" style="33" customWidth="1"/>
    <col min="273" max="512" width="9.1640625" style="33"/>
    <col min="513" max="513" width="5.5" style="33" customWidth="1"/>
    <col min="514" max="514" width="23.33203125" style="33" customWidth="1"/>
    <col min="515" max="515" width="12.5" style="33" customWidth="1"/>
    <col min="516" max="516" width="14.1640625" style="33" customWidth="1"/>
    <col min="517" max="518" width="15.5" style="33" customWidth="1"/>
    <col min="519" max="519" width="16.5" style="33" customWidth="1"/>
    <col min="520" max="526" width="14.5" style="33" customWidth="1"/>
    <col min="527" max="527" width="9.1640625" style="33"/>
    <col min="528" max="528" width="18.83203125" style="33" customWidth="1"/>
    <col min="529" max="768" width="9.1640625" style="33"/>
    <col min="769" max="769" width="5.5" style="33" customWidth="1"/>
    <col min="770" max="770" width="23.33203125" style="33" customWidth="1"/>
    <col min="771" max="771" width="12.5" style="33" customWidth="1"/>
    <col min="772" max="772" width="14.1640625" style="33" customWidth="1"/>
    <col min="773" max="774" width="15.5" style="33" customWidth="1"/>
    <col min="775" max="775" width="16.5" style="33" customWidth="1"/>
    <col min="776" max="782" width="14.5" style="33" customWidth="1"/>
    <col min="783" max="783" width="9.1640625" style="33"/>
    <col min="784" max="784" width="18.83203125" style="33" customWidth="1"/>
    <col min="785" max="1024" width="9.1640625" style="33"/>
    <col min="1025" max="1025" width="5.5" style="33" customWidth="1"/>
    <col min="1026" max="1026" width="23.33203125" style="33" customWidth="1"/>
    <col min="1027" max="1027" width="12.5" style="33" customWidth="1"/>
    <col min="1028" max="1028" width="14.1640625" style="33" customWidth="1"/>
    <col min="1029" max="1030" width="15.5" style="33" customWidth="1"/>
    <col min="1031" max="1031" width="16.5" style="33" customWidth="1"/>
    <col min="1032" max="1038" width="14.5" style="33" customWidth="1"/>
    <col min="1039" max="1039" width="9.1640625" style="33"/>
    <col min="1040" max="1040" width="18.83203125" style="33" customWidth="1"/>
    <col min="1041" max="1280" width="9.1640625" style="33"/>
    <col min="1281" max="1281" width="5.5" style="33" customWidth="1"/>
    <col min="1282" max="1282" width="23.33203125" style="33" customWidth="1"/>
    <col min="1283" max="1283" width="12.5" style="33" customWidth="1"/>
    <col min="1284" max="1284" width="14.1640625" style="33" customWidth="1"/>
    <col min="1285" max="1286" width="15.5" style="33" customWidth="1"/>
    <col min="1287" max="1287" width="16.5" style="33" customWidth="1"/>
    <col min="1288" max="1294" width="14.5" style="33" customWidth="1"/>
    <col min="1295" max="1295" width="9.1640625" style="33"/>
    <col min="1296" max="1296" width="18.83203125" style="33" customWidth="1"/>
    <col min="1297" max="1536" width="9.1640625" style="33"/>
    <col min="1537" max="1537" width="5.5" style="33" customWidth="1"/>
    <col min="1538" max="1538" width="23.33203125" style="33" customWidth="1"/>
    <col min="1539" max="1539" width="12.5" style="33" customWidth="1"/>
    <col min="1540" max="1540" width="14.1640625" style="33" customWidth="1"/>
    <col min="1541" max="1542" width="15.5" style="33" customWidth="1"/>
    <col min="1543" max="1543" width="16.5" style="33" customWidth="1"/>
    <col min="1544" max="1550" width="14.5" style="33" customWidth="1"/>
    <col min="1551" max="1551" width="9.1640625" style="33"/>
    <col min="1552" max="1552" width="18.83203125" style="33" customWidth="1"/>
    <col min="1553" max="1792" width="9.1640625" style="33"/>
    <col min="1793" max="1793" width="5.5" style="33" customWidth="1"/>
    <col min="1794" max="1794" width="23.33203125" style="33" customWidth="1"/>
    <col min="1795" max="1795" width="12.5" style="33" customWidth="1"/>
    <col min="1796" max="1796" width="14.1640625" style="33" customWidth="1"/>
    <col min="1797" max="1798" width="15.5" style="33" customWidth="1"/>
    <col min="1799" max="1799" width="16.5" style="33" customWidth="1"/>
    <col min="1800" max="1806" width="14.5" style="33" customWidth="1"/>
    <col min="1807" max="1807" width="9.1640625" style="33"/>
    <col min="1808" max="1808" width="18.83203125" style="33" customWidth="1"/>
    <col min="1809" max="2048" width="9.1640625" style="33"/>
    <col min="2049" max="2049" width="5.5" style="33" customWidth="1"/>
    <col min="2050" max="2050" width="23.33203125" style="33" customWidth="1"/>
    <col min="2051" max="2051" width="12.5" style="33" customWidth="1"/>
    <col min="2052" max="2052" width="14.1640625" style="33" customWidth="1"/>
    <col min="2053" max="2054" width="15.5" style="33" customWidth="1"/>
    <col min="2055" max="2055" width="16.5" style="33" customWidth="1"/>
    <col min="2056" max="2062" width="14.5" style="33" customWidth="1"/>
    <col min="2063" max="2063" width="9.1640625" style="33"/>
    <col min="2064" max="2064" width="18.83203125" style="33" customWidth="1"/>
    <col min="2065" max="2304" width="9.1640625" style="33"/>
    <col min="2305" max="2305" width="5.5" style="33" customWidth="1"/>
    <col min="2306" max="2306" width="23.33203125" style="33" customWidth="1"/>
    <col min="2307" max="2307" width="12.5" style="33" customWidth="1"/>
    <col min="2308" max="2308" width="14.1640625" style="33" customWidth="1"/>
    <col min="2309" max="2310" width="15.5" style="33" customWidth="1"/>
    <col min="2311" max="2311" width="16.5" style="33" customWidth="1"/>
    <col min="2312" max="2318" width="14.5" style="33" customWidth="1"/>
    <col min="2319" max="2319" width="9.1640625" style="33"/>
    <col min="2320" max="2320" width="18.83203125" style="33" customWidth="1"/>
    <col min="2321" max="2560" width="9.1640625" style="33"/>
    <col min="2561" max="2561" width="5.5" style="33" customWidth="1"/>
    <col min="2562" max="2562" width="23.33203125" style="33" customWidth="1"/>
    <col min="2563" max="2563" width="12.5" style="33" customWidth="1"/>
    <col min="2564" max="2564" width="14.1640625" style="33" customWidth="1"/>
    <col min="2565" max="2566" width="15.5" style="33" customWidth="1"/>
    <col min="2567" max="2567" width="16.5" style="33" customWidth="1"/>
    <col min="2568" max="2574" width="14.5" style="33" customWidth="1"/>
    <col min="2575" max="2575" width="9.1640625" style="33"/>
    <col min="2576" max="2576" width="18.83203125" style="33" customWidth="1"/>
    <col min="2577" max="2816" width="9.1640625" style="33"/>
    <col min="2817" max="2817" width="5.5" style="33" customWidth="1"/>
    <col min="2818" max="2818" width="23.33203125" style="33" customWidth="1"/>
    <col min="2819" max="2819" width="12.5" style="33" customWidth="1"/>
    <col min="2820" max="2820" width="14.1640625" style="33" customWidth="1"/>
    <col min="2821" max="2822" width="15.5" style="33" customWidth="1"/>
    <col min="2823" max="2823" width="16.5" style="33" customWidth="1"/>
    <col min="2824" max="2830" width="14.5" style="33" customWidth="1"/>
    <col min="2831" max="2831" width="9.1640625" style="33"/>
    <col min="2832" max="2832" width="18.83203125" style="33" customWidth="1"/>
    <col min="2833" max="3072" width="9.1640625" style="33"/>
    <col min="3073" max="3073" width="5.5" style="33" customWidth="1"/>
    <col min="3074" max="3074" width="23.33203125" style="33" customWidth="1"/>
    <col min="3075" max="3075" width="12.5" style="33" customWidth="1"/>
    <col min="3076" max="3076" width="14.1640625" style="33" customWidth="1"/>
    <col min="3077" max="3078" width="15.5" style="33" customWidth="1"/>
    <col min="3079" max="3079" width="16.5" style="33" customWidth="1"/>
    <col min="3080" max="3086" width="14.5" style="33" customWidth="1"/>
    <col min="3087" max="3087" width="9.1640625" style="33"/>
    <col min="3088" max="3088" width="18.83203125" style="33" customWidth="1"/>
    <col min="3089" max="3328" width="9.1640625" style="33"/>
    <col min="3329" max="3329" width="5.5" style="33" customWidth="1"/>
    <col min="3330" max="3330" width="23.33203125" style="33" customWidth="1"/>
    <col min="3331" max="3331" width="12.5" style="33" customWidth="1"/>
    <col min="3332" max="3332" width="14.1640625" style="33" customWidth="1"/>
    <col min="3333" max="3334" width="15.5" style="33" customWidth="1"/>
    <col min="3335" max="3335" width="16.5" style="33" customWidth="1"/>
    <col min="3336" max="3342" width="14.5" style="33" customWidth="1"/>
    <col min="3343" max="3343" width="9.1640625" style="33"/>
    <col min="3344" max="3344" width="18.83203125" style="33" customWidth="1"/>
    <col min="3345" max="3584" width="9.1640625" style="33"/>
    <col min="3585" max="3585" width="5.5" style="33" customWidth="1"/>
    <col min="3586" max="3586" width="23.33203125" style="33" customWidth="1"/>
    <col min="3587" max="3587" width="12.5" style="33" customWidth="1"/>
    <col min="3588" max="3588" width="14.1640625" style="33" customWidth="1"/>
    <col min="3589" max="3590" width="15.5" style="33" customWidth="1"/>
    <col min="3591" max="3591" width="16.5" style="33" customWidth="1"/>
    <col min="3592" max="3598" width="14.5" style="33" customWidth="1"/>
    <col min="3599" max="3599" width="9.1640625" style="33"/>
    <col min="3600" max="3600" width="18.83203125" style="33" customWidth="1"/>
    <col min="3601" max="3840" width="9.1640625" style="33"/>
    <col min="3841" max="3841" width="5.5" style="33" customWidth="1"/>
    <col min="3842" max="3842" width="23.33203125" style="33" customWidth="1"/>
    <col min="3843" max="3843" width="12.5" style="33" customWidth="1"/>
    <col min="3844" max="3844" width="14.1640625" style="33" customWidth="1"/>
    <col min="3845" max="3846" width="15.5" style="33" customWidth="1"/>
    <col min="3847" max="3847" width="16.5" style="33" customWidth="1"/>
    <col min="3848" max="3854" width="14.5" style="33" customWidth="1"/>
    <col min="3855" max="3855" width="9.1640625" style="33"/>
    <col min="3856" max="3856" width="18.83203125" style="33" customWidth="1"/>
    <col min="3857" max="4096" width="9.1640625" style="33"/>
    <col min="4097" max="4097" width="5.5" style="33" customWidth="1"/>
    <col min="4098" max="4098" width="23.33203125" style="33" customWidth="1"/>
    <col min="4099" max="4099" width="12.5" style="33" customWidth="1"/>
    <col min="4100" max="4100" width="14.1640625" style="33" customWidth="1"/>
    <col min="4101" max="4102" width="15.5" style="33" customWidth="1"/>
    <col min="4103" max="4103" width="16.5" style="33" customWidth="1"/>
    <col min="4104" max="4110" width="14.5" style="33" customWidth="1"/>
    <col min="4111" max="4111" width="9.1640625" style="33"/>
    <col min="4112" max="4112" width="18.83203125" style="33" customWidth="1"/>
    <col min="4113" max="4352" width="9.1640625" style="33"/>
    <col min="4353" max="4353" width="5.5" style="33" customWidth="1"/>
    <col min="4354" max="4354" width="23.33203125" style="33" customWidth="1"/>
    <col min="4355" max="4355" width="12.5" style="33" customWidth="1"/>
    <col min="4356" max="4356" width="14.1640625" style="33" customWidth="1"/>
    <col min="4357" max="4358" width="15.5" style="33" customWidth="1"/>
    <col min="4359" max="4359" width="16.5" style="33" customWidth="1"/>
    <col min="4360" max="4366" width="14.5" style="33" customWidth="1"/>
    <col min="4367" max="4367" width="9.1640625" style="33"/>
    <col min="4368" max="4368" width="18.83203125" style="33" customWidth="1"/>
    <col min="4369" max="4608" width="9.1640625" style="33"/>
    <col min="4609" max="4609" width="5.5" style="33" customWidth="1"/>
    <col min="4610" max="4610" width="23.33203125" style="33" customWidth="1"/>
    <col min="4611" max="4611" width="12.5" style="33" customWidth="1"/>
    <col min="4612" max="4612" width="14.1640625" style="33" customWidth="1"/>
    <col min="4613" max="4614" width="15.5" style="33" customWidth="1"/>
    <col min="4615" max="4615" width="16.5" style="33" customWidth="1"/>
    <col min="4616" max="4622" width="14.5" style="33" customWidth="1"/>
    <col min="4623" max="4623" width="9.1640625" style="33"/>
    <col min="4624" max="4624" width="18.83203125" style="33" customWidth="1"/>
    <col min="4625" max="4864" width="9.1640625" style="33"/>
    <col min="4865" max="4865" width="5.5" style="33" customWidth="1"/>
    <col min="4866" max="4866" width="23.33203125" style="33" customWidth="1"/>
    <col min="4867" max="4867" width="12.5" style="33" customWidth="1"/>
    <col min="4868" max="4868" width="14.1640625" style="33" customWidth="1"/>
    <col min="4869" max="4870" width="15.5" style="33" customWidth="1"/>
    <col min="4871" max="4871" width="16.5" style="33" customWidth="1"/>
    <col min="4872" max="4878" width="14.5" style="33" customWidth="1"/>
    <col min="4879" max="4879" width="9.1640625" style="33"/>
    <col min="4880" max="4880" width="18.83203125" style="33" customWidth="1"/>
    <col min="4881" max="5120" width="9.1640625" style="33"/>
    <col min="5121" max="5121" width="5.5" style="33" customWidth="1"/>
    <col min="5122" max="5122" width="23.33203125" style="33" customWidth="1"/>
    <col min="5123" max="5123" width="12.5" style="33" customWidth="1"/>
    <col min="5124" max="5124" width="14.1640625" style="33" customWidth="1"/>
    <col min="5125" max="5126" width="15.5" style="33" customWidth="1"/>
    <col min="5127" max="5127" width="16.5" style="33" customWidth="1"/>
    <col min="5128" max="5134" width="14.5" style="33" customWidth="1"/>
    <col min="5135" max="5135" width="9.1640625" style="33"/>
    <col min="5136" max="5136" width="18.83203125" style="33" customWidth="1"/>
    <col min="5137" max="5376" width="9.1640625" style="33"/>
    <col min="5377" max="5377" width="5.5" style="33" customWidth="1"/>
    <col min="5378" max="5378" width="23.33203125" style="33" customWidth="1"/>
    <col min="5379" max="5379" width="12.5" style="33" customWidth="1"/>
    <col min="5380" max="5380" width="14.1640625" style="33" customWidth="1"/>
    <col min="5381" max="5382" width="15.5" style="33" customWidth="1"/>
    <col min="5383" max="5383" width="16.5" style="33" customWidth="1"/>
    <col min="5384" max="5390" width="14.5" style="33" customWidth="1"/>
    <col min="5391" max="5391" width="9.1640625" style="33"/>
    <col min="5392" max="5392" width="18.83203125" style="33" customWidth="1"/>
    <col min="5393" max="5632" width="9.1640625" style="33"/>
    <col min="5633" max="5633" width="5.5" style="33" customWidth="1"/>
    <col min="5634" max="5634" width="23.33203125" style="33" customWidth="1"/>
    <col min="5635" max="5635" width="12.5" style="33" customWidth="1"/>
    <col min="5636" max="5636" width="14.1640625" style="33" customWidth="1"/>
    <col min="5637" max="5638" width="15.5" style="33" customWidth="1"/>
    <col min="5639" max="5639" width="16.5" style="33" customWidth="1"/>
    <col min="5640" max="5646" width="14.5" style="33" customWidth="1"/>
    <col min="5647" max="5647" width="9.1640625" style="33"/>
    <col min="5648" max="5648" width="18.83203125" style="33" customWidth="1"/>
    <col min="5649" max="5888" width="9.1640625" style="33"/>
    <col min="5889" max="5889" width="5.5" style="33" customWidth="1"/>
    <col min="5890" max="5890" width="23.33203125" style="33" customWidth="1"/>
    <col min="5891" max="5891" width="12.5" style="33" customWidth="1"/>
    <col min="5892" max="5892" width="14.1640625" style="33" customWidth="1"/>
    <col min="5893" max="5894" width="15.5" style="33" customWidth="1"/>
    <col min="5895" max="5895" width="16.5" style="33" customWidth="1"/>
    <col min="5896" max="5902" width="14.5" style="33" customWidth="1"/>
    <col min="5903" max="5903" width="9.1640625" style="33"/>
    <col min="5904" max="5904" width="18.83203125" style="33" customWidth="1"/>
    <col min="5905" max="6144" width="9.1640625" style="33"/>
    <col min="6145" max="6145" width="5.5" style="33" customWidth="1"/>
    <col min="6146" max="6146" width="23.33203125" style="33" customWidth="1"/>
    <col min="6147" max="6147" width="12.5" style="33" customWidth="1"/>
    <col min="6148" max="6148" width="14.1640625" style="33" customWidth="1"/>
    <col min="6149" max="6150" width="15.5" style="33" customWidth="1"/>
    <col min="6151" max="6151" width="16.5" style="33" customWidth="1"/>
    <col min="6152" max="6158" width="14.5" style="33" customWidth="1"/>
    <col min="6159" max="6159" width="9.1640625" style="33"/>
    <col min="6160" max="6160" width="18.83203125" style="33" customWidth="1"/>
    <col min="6161" max="6400" width="9.1640625" style="33"/>
    <col min="6401" max="6401" width="5.5" style="33" customWidth="1"/>
    <col min="6402" max="6402" width="23.33203125" style="33" customWidth="1"/>
    <col min="6403" max="6403" width="12.5" style="33" customWidth="1"/>
    <col min="6404" max="6404" width="14.1640625" style="33" customWidth="1"/>
    <col min="6405" max="6406" width="15.5" style="33" customWidth="1"/>
    <col min="6407" max="6407" width="16.5" style="33" customWidth="1"/>
    <col min="6408" max="6414" width="14.5" style="33" customWidth="1"/>
    <col min="6415" max="6415" width="9.1640625" style="33"/>
    <col min="6416" max="6416" width="18.83203125" style="33" customWidth="1"/>
    <col min="6417" max="6656" width="9.1640625" style="33"/>
    <col min="6657" max="6657" width="5.5" style="33" customWidth="1"/>
    <col min="6658" max="6658" width="23.33203125" style="33" customWidth="1"/>
    <col min="6659" max="6659" width="12.5" style="33" customWidth="1"/>
    <col min="6660" max="6660" width="14.1640625" style="33" customWidth="1"/>
    <col min="6661" max="6662" width="15.5" style="33" customWidth="1"/>
    <col min="6663" max="6663" width="16.5" style="33" customWidth="1"/>
    <col min="6664" max="6670" width="14.5" style="33" customWidth="1"/>
    <col min="6671" max="6671" width="9.1640625" style="33"/>
    <col min="6672" max="6672" width="18.83203125" style="33" customWidth="1"/>
    <col min="6673" max="6912" width="9.1640625" style="33"/>
    <col min="6913" max="6913" width="5.5" style="33" customWidth="1"/>
    <col min="6914" max="6914" width="23.33203125" style="33" customWidth="1"/>
    <col min="6915" max="6915" width="12.5" style="33" customWidth="1"/>
    <col min="6916" max="6916" width="14.1640625" style="33" customWidth="1"/>
    <col min="6917" max="6918" width="15.5" style="33" customWidth="1"/>
    <col min="6919" max="6919" width="16.5" style="33" customWidth="1"/>
    <col min="6920" max="6926" width="14.5" style="33" customWidth="1"/>
    <col min="6927" max="6927" width="9.1640625" style="33"/>
    <col min="6928" max="6928" width="18.83203125" style="33" customWidth="1"/>
    <col min="6929" max="7168" width="9.1640625" style="33"/>
    <col min="7169" max="7169" width="5.5" style="33" customWidth="1"/>
    <col min="7170" max="7170" width="23.33203125" style="33" customWidth="1"/>
    <col min="7171" max="7171" width="12.5" style="33" customWidth="1"/>
    <col min="7172" max="7172" width="14.1640625" style="33" customWidth="1"/>
    <col min="7173" max="7174" width="15.5" style="33" customWidth="1"/>
    <col min="7175" max="7175" width="16.5" style="33" customWidth="1"/>
    <col min="7176" max="7182" width="14.5" style="33" customWidth="1"/>
    <col min="7183" max="7183" width="9.1640625" style="33"/>
    <col min="7184" max="7184" width="18.83203125" style="33" customWidth="1"/>
    <col min="7185" max="7424" width="9.1640625" style="33"/>
    <col min="7425" max="7425" width="5.5" style="33" customWidth="1"/>
    <col min="7426" max="7426" width="23.33203125" style="33" customWidth="1"/>
    <col min="7427" max="7427" width="12.5" style="33" customWidth="1"/>
    <col min="7428" max="7428" width="14.1640625" style="33" customWidth="1"/>
    <col min="7429" max="7430" width="15.5" style="33" customWidth="1"/>
    <col min="7431" max="7431" width="16.5" style="33" customWidth="1"/>
    <col min="7432" max="7438" width="14.5" style="33" customWidth="1"/>
    <col min="7439" max="7439" width="9.1640625" style="33"/>
    <col min="7440" max="7440" width="18.83203125" style="33" customWidth="1"/>
    <col min="7441" max="7680" width="9.1640625" style="33"/>
    <col min="7681" max="7681" width="5.5" style="33" customWidth="1"/>
    <col min="7682" max="7682" width="23.33203125" style="33" customWidth="1"/>
    <col min="7683" max="7683" width="12.5" style="33" customWidth="1"/>
    <col min="7684" max="7684" width="14.1640625" style="33" customWidth="1"/>
    <col min="7685" max="7686" width="15.5" style="33" customWidth="1"/>
    <col min="7687" max="7687" width="16.5" style="33" customWidth="1"/>
    <col min="7688" max="7694" width="14.5" style="33" customWidth="1"/>
    <col min="7695" max="7695" width="9.1640625" style="33"/>
    <col min="7696" max="7696" width="18.83203125" style="33" customWidth="1"/>
    <col min="7697" max="7936" width="9.1640625" style="33"/>
    <col min="7937" max="7937" width="5.5" style="33" customWidth="1"/>
    <col min="7938" max="7938" width="23.33203125" style="33" customWidth="1"/>
    <col min="7939" max="7939" width="12.5" style="33" customWidth="1"/>
    <col min="7940" max="7940" width="14.1640625" style="33" customWidth="1"/>
    <col min="7941" max="7942" width="15.5" style="33" customWidth="1"/>
    <col min="7943" max="7943" width="16.5" style="33" customWidth="1"/>
    <col min="7944" max="7950" width="14.5" style="33" customWidth="1"/>
    <col min="7951" max="7951" width="9.1640625" style="33"/>
    <col min="7952" max="7952" width="18.83203125" style="33" customWidth="1"/>
    <col min="7953" max="8192" width="9.1640625" style="33"/>
    <col min="8193" max="8193" width="5.5" style="33" customWidth="1"/>
    <col min="8194" max="8194" width="23.33203125" style="33" customWidth="1"/>
    <col min="8195" max="8195" width="12.5" style="33" customWidth="1"/>
    <col min="8196" max="8196" width="14.1640625" style="33" customWidth="1"/>
    <col min="8197" max="8198" width="15.5" style="33" customWidth="1"/>
    <col min="8199" max="8199" width="16.5" style="33" customWidth="1"/>
    <col min="8200" max="8206" width="14.5" style="33" customWidth="1"/>
    <col min="8207" max="8207" width="9.1640625" style="33"/>
    <col min="8208" max="8208" width="18.83203125" style="33" customWidth="1"/>
    <col min="8209" max="8448" width="9.1640625" style="33"/>
    <col min="8449" max="8449" width="5.5" style="33" customWidth="1"/>
    <col min="8450" max="8450" width="23.33203125" style="33" customWidth="1"/>
    <col min="8451" max="8451" width="12.5" style="33" customWidth="1"/>
    <col min="8452" max="8452" width="14.1640625" style="33" customWidth="1"/>
    <col min="8453" max="8454" width="15.5" style="33" customWidth="1"/>
    <col min="8455" max="8455" width="16.5" style="33" customWidth="1"/>
    <col min="8456" max="8462" width="14.5" style="33" customWidth="1"/>
    <col min="8463" max="8463" width="9.1640625" style="33"/>
    <col min="8464" max="8464" width="18.83203125" style="33" customWidth="1"/>
    <col min="8465" max="8704" width="9.1640625" style="33"/>
    <col min="8705" max="8705" width="5.5" style="33" customWidth="1"/>
    <col min="8706" max="8706" width="23.33203125" style="33" customWidth="1"/>
    <col min="8707" max="8707" width="12.5" style="33" customWidth="1"/>
    <col min="8708" max="8708" width="14.1640625" style="33" customWidth="1"/>
    <col min="8709" max="8710" width="15.5" style="33" customWidth="1"/>
    <col min="8711" max="8711" width="16.5" style="33" customWidth="1"/>
    <col min="8712" max="8718" width="14.5" style="33" customWidth="1"/>
    <col min="8719" max="8719" width="9.1640625" style="33"/>
    <col min="8720" max="8720" width="18.83203125" style="33" customWidth="1"/>
    <col min="8721" max="8960" width="9.1640625" style="33"/>
    <col min="8961" max="8961" width="5.5" style="33" customWidth="1"/>
    <col min="8962" max="8962" width="23.33203125" style="33" customWidth="1"/>
    <col min="8963" max="8963" width="12.5" style="33" customWidth="1"/>
    <col min="8964" max="8964" width="14.1640625" style="33" customWidth="1"/>
    <col min="8965" max="8966" width="15.5" style="33" customWidth="1"/>
    <col min="8967" max="8967" width="16.5" style="33" customWidth="1"/>
    <col min="8968" max="8974" width="14.5" style="33" customWidth="1"/>
    <col min="8975" max="8975" width="9.1640625" style="33"/>
    <col min="8976" max="8976" width="18.83203125" style="33" customWidth="1"/>
    <col min="8977" max="9216" width="9.1640625" style="33"/>
    <col min="9217" max="9217" width="5.5" style="33" customWidth="1"/>
    <col min="9218" max="9218" width="23.33203125" style="33" customWidth="1"/>
    <col min="9219" max="9219" width="12.5" style="33" customWidth="1"/>
    <col min="9220" max="9220" width="14.1640625" style="33" customWidth="1"/>
    <col min="9221" max="9222" width="15.5" style="33" customWidth="1"/>
    <col min="9223" max="9223" width="16.5" style="33" customWidth="1"/>
    <col min="9224" max="9230" width="14.5" style="33" customWidth="1"/>
    <col min="9231" max="9231" width="9.1640625" style="33"/>
    <col min="9232" max="9232" width="18.83203125" style="33" customWidth="1"/>
    <col min="9233" max="9472" width="9.1640625" style="33"/>
    <col min="9473" max="9473" width="5.5" style="33" customWidth="1"/>
    <col min="9474" max="9474" width="23.33203125" style="33" customWidth="1"/>
    <col min="9475" max="9475" width="12.5" style="33" customWidth="1"/>
    <col min="9476" max="9476" width="14.1640625" style="33" customWidth="1"/>
    <col min="9477" max="9478" width="15.5" style="33" customWidth="1"/>
    <col min="9479" max="9479" width="16.5" style="33" customWidth="1"/>
    <col min="9480" max="9486" width="14.5" style="33" customWidth="1"/>
    <col min="9487" max="9487" width="9.1640625" style="33"/>
    <col min="9488" max="9488" width="18.83203125" style="33" customWidth="1"/>
    <col min="9489" max="9728" width="9.1640625" style="33"/>
    <col min="9729" max="9729" width="5.5" style="33" customWidth="1"/>
    <col min="9730" max="9730" width="23.33203125" style="33" customWidth="1"/>
    <col min="9731" max="9731" width="12.5" style="33" customWidth="1"/>
    <col min="9732" max="9732" width="14.1640625" style="33" customWidth="1"/>
    <col min="9733" max="9734" width="15.5" style="33" customWidth="1"/>
    <col min="9735" max="9735" width="16.5" style="33" customWidth="1"/>
    <col min="9736" max="9742" width="14.5" style="33" customWidth="1"/>
    <col min="9743" max="9743" width="9.1640625" style="33"/>
    <col min="9744" max="9744" width="18.83203125" style="33" customWidth="1"/>
    <col min="9745" max="9984" width="9.1640625" style="33"/>
    <col min="9985" max="9985" width="5.5" style="33" customWidth="1"/>
    <col min="9986" max="9986" width="23.33203125" style="33" customWidth="1"/>
    <col min="9987" max="9987" width="12.5" style="33" customWidth="1"/>
    <col min="9988" max="9988" width="14.1640625" style="33" customWidth="1"/>
    <col min="9989" max="9990" width="15.5" style="33" customWidth="1"/>
    <col min="9991" max="9991" width="16.5" style="33" customWidth="1"/>
    <col min="9992" max="9998" width="14.5" style="33" customWidth="1"/>
    <col min="9999" max="9999" width="9.1640625" style="33"/>
    <col min="10000" max="10000" width="18.83203125" style="33" customWidth="1"/>
    <col min="10001" max="10240" width="9.1640625" style="33"/>
    <col min="10241" max="10241" width="5.5" style="33" customWidth="1"/>
    <col min="10242" max="10242" width="23.33203125" style="33" customWidth="1"/>
    <col min="10243" max="10243" width="12.5" style="33" customWidth="1"/>
    <col min="10244" max="10244" width="14.1640625" style="33" customWidth="1"/>
    <col min="10245" max="10246" width="15.5" style="33" customWidth="1"/>
    <col min="10247" max="10247" width="16.5" style="33" customWidth="1"/>
    <col min="10248" max="10254" width="14.5" style="33" customWidth="1"/>
    <col min="10255" max="10255" width="9.1640625" style="33"/>
    <col min="10256" max="10256" width="18.83203125" style="33" customWidth="1"/>
    <col min="10257" max="10496" width="9.1640625" style="33"/>
    <col min="10497" max="10497" width="5.5" style="33" customWidth="1"/>
    <col min="10498" max="10498" width="23.33203125" style="33" customWidth="1"/>
    <col min="10499" max="10499" width="12.5" style="33" customWidth="1"/>
    <col min="10500" max="10500" width="14.1640625" style="33" customWidth="1"/>
    <col min="10501" max="10502" width="15.5" style="33" customWidth="1"/>
    <col min="10503" max="10503" width="16.5" style="33" customWidth="1"/>
    <col min="10504" max="10510" width="14.5" style="33" customWidth="1"/>
    <col min="10511" max="10511" width="9.1640625" style="33"/>
    <col min="10512" max="10512" width="18.83203125" style="33" customWidth="1"/>
    <col min="10513" max="10752" width="9.1640625" style="33"/>
    <col min="10753" max="10753" width="5.5" style="33" customWidth="1"/>
    <col min="10754" max="10754" width="23.33203125" style="33" customWidth="1"/>
    <col min="10755" max="10755" width="12.5" style="33" customWidth="1"/>
    <col min="10756" max="10756" width="14.1640625" style="33" customWidth="1"/>
    <col min="10757" max="10758" width="15.5" style="33" customWidth="1"/>
    <col min="10759" max="10759" width="16.5" style="33" customWidth="1"/>
    <col min="10760" max="10766" width="14.5" style="33" customWidth="1"/>
    <col min="10767" max="10767" width="9.1640625" style="33"/>
    <col min="10768" max="10768" width="18.83203125" style="33" customWidth="1"/>
    <col min="10769" max="11008" width="9.1640625" style="33"/>
    <col min="11009" max="11009" width="5.5" style="33" customWidth="1"/>
    <col min="11010" max="11010" width="23.33203125" style="33" customWidth="1"/>
    <col min="11011" max="11011" width="12.5" style="33" customWidth="1"/>
    <col min="11012" max="11012" width="14.1640625" style="33" customWidth="1"/>
    <col min="11013" max="11014" width="15.5" style="33" customWidth="1"/>
    <col min="11015" max="11015" width="16.5" style="33" customWidth="1"/>
    <col min="11016" max="11022" width="14.5" style="33" customWidth="1"/>
    <col min="11023" max="11023" width="9.1640625" style="33"/>
    <col min="11024" max="11024" width="18.83203125" style="33" customWidth="1"/>
    <col min="11025" max="11264" width="9.1640625" style="33"/>
    <col min="11265" max="11265" width="5.5" style="33" customWidth="1"/>
    <col min="11266" max="11266" width="23.33203125" style="33" customWidth="1"/>
    <col min="11267" max="11267" width="12.5" style="33" customWidth="1"/>
    <col min="11268" max="11268" width="14.1640625" style="33" customWidth="1"/>
    <col min="11269" max="11270" width="15.5" style="33" customWidth="1"/>
    <col min="11271" max="11271" width="16.5" style="33" customWidth="1"/>
    <col min="11272" max="11278" width="14.5" style="33" customWidth="1"/>
    <col min="11279" max="11279" width="9.1640625" style="33"/>
    <col min="11280" max="11280" width="18.83203125" style="33" customWidth="1"/>
    <col min="11281" max="11520" width="9.1640625" style="33"/>
    <col min="11521" max="11521" width="5.5" style="33" customWidth="1"/>
    <col min="11522" max="11522" width="23.33203125" style="33" customWidth="1"/>
    <col min="11523" max="11523" width="12.5" style="33" customWidth="1"/>
    <col min="11524" max="11524" width="14.1640625" style="33" customWidth="1"/>
    <col min="11525" max="11526" width="15.5" style="33" customWidth="1"/>
    <col min="11527" max="11527" width="16.5" style="33" customWidth="1"/>
    <col min="11528" max="11534" width="14.5" style="33" customWidth="1"/>
    <col min="11535" max="11535" width="9.1640625" style="33"/>
    <col min="11536" max="11536" width="18.83203125" style="33" customWidth="1"/>
    <col min="11537" max="11776" width="9.1640625" style="33"/>
    <col min="11777" max="11777" width="5.5" style="33" customWidth="1"/>
    <col min="11778" max="11778" width="23.33203125" style="33" customWidth="1"/>
    <col min="11779" max="11779" width="12.5" style="33" customWidth="1"/>
    <col min="11780" max="11780" width="14.1640625" style="33" customWidth="1"/>
    <col min="11781" max="11782" width="15.5" style="33" customWidth="1"/>
    <col min="11783" max="11783" width="16.5" style="33" customWidth="1"/>
    <col min="11784" max="11790" width="14.5" style="33" customWidth="1"/>
    <col min="11791" max="11791" width="9.1640625" style="33"/>
    <col min="11792" max="11792" width="18.83203125" style="33" customWidth="1"/>
    <col min="11793" max="12032" width="9.1640625" style="33"/>
    <col min="12033" max="12033" width="5.5" style="33" customWidth="1"/>
    <col min="12034" max="12034" width="23.33203125" style="33" customWidth="1"/>
    <col min="12035" max="12035" width="12.5" style="33" customWidth="1"/>
    <col min="12036" max="12036" width="14.1640625" style="33" customWidth="1"/>
    <col min="12037" max="12038" width="15.5" style="33" customWidth="1"/>
    <col min="12039" max="12039" width="16.5" style="33" customWidth="1"/>
    <col min="12040" max="12046" width="14.5" style="33" customWidth="1"/>
    <col min="12047" max="12047" width="9.1640625" style="33"/>
    <col min="12048" max="12048" width="18.83203125" style="33" customWidth="1"/>
    <col min="12049" max="12288" width="9.1640625" style="33"/>
    <col min="12289" max="12289" width="5.5" style="33" customWidth="1"/>
    <col min="12290" max="12290" width="23.33203125" style="33" customWidth="1"/>
    <col min="12291" max="12291" width="12.5" style="33" customWidth="1"/>
    <col min="12292" max="12292" width="14.1640625" style="33" customWidth="1"/>
    <col min="12293" max="12294" width="15.5" style="33" customWidth="1"/>
    <col min="12295" max="12295" width="16.5" style="33" customWidth="1"/>
    <col min="12296" max="12302" width="14.5" style="33" customWidth="1"/>
    <col min="12303" max="12303" width="9.1640625" style="33"/>
    <col min="12304" max="12304" width="18.83203125" style="33" customWidth="1"/>
    <col min="12305" max="12544" width="9.1640625" style="33"/>
    <col min="12545" max="12545" width="5.5" style="33" customWidth="1"/>
    <col min="12546" max="12546" width="23.33203125" style="33" customWidth="1"/>
    <col min="12547" max="12547" width="12.5" style="33" customWidth="1"/>
    <col min="12548" max="12548" width="14.1640625" style="33" customWidth="1"/>
    <col min="12549" max="12550" width="15.5" style="33" customWidth="1"/>
    <col min="12551" max="12551" width="16.5" style="33" customWidth="1"/>
    <col min="12552" max="12558" width="14.5" style="33" customWidth="1"/>
    <col min="12559" max="12559" width="9.1640625" style="33"/>
    <col min="12560" max="12560" width="18.83203125" style="33" customWidth="1"/>
    <col min="12561" max="12800" width="9.1640625" style="33"/>
    <col min="12801" max="12801" width="5.5" style="33" customWidth="1"/>
    <col min="12802" max="12802" width="23.33203125" style="33" customWidth="1"/>
    <col min="12803" max="12803" width="12.5" style="33" customWidth="1"/>
    <col min="12804" max="12804" width="14.1640625" style="33" customWidth="1"/>
    <col min="12805" max="12806" width="15.5" style="33" customWidth="1"/>
    <col min="12807" max="12807" width="16.5" style="33" customWidth="1"/>
    <col min="12808" max="12814" width="14.5" style="33" customWidth="1"/>
    <col min="12815" max="12815" width="9.1640625" style="33"/>
    <col min="12816" max="12816" width="18.83203125" style="33" customWidth="1"/>
    <col min="12817" max="13056" width="9.1640625" style="33"/>
    <col min="13057" max="13057" width="5.5" style="33" customWidth="1"/>
    <col min="13058" max="13058" width="23.33203125" style="33" customWidth="1"/>
    <col min="13059" max="13059" width="12.5" style="33" customWidth="1"/>
    <col min="13060" max="13060" width="14.1640625" style="33" customWidth="1"/>
    <col min="13061" max="13062" width="15.5" style="33" customWidth="1"/>
    <col min="13063" max="13063" width="16.5" style="33" customWidth="1"/>
    <col min="13064" max="13070" width="14.5" style="33" customWidth="1"/>
    <col min="13071" max="13071" width="9.1640625" style="33"/>
    <col min="13072" max="13072" width="18.83203125" style="33" customWidth="1"/>
    <col min="13073" max="13312" width="9.1640625" style="33"/>
    <col min="13313" max="13313" width="5.5" style="33" customWidth="1"/>
    <col min="13314" max="13314" width="23.33203125" style="33" customWidth="1"/>
    <col min="13315" max="13315" width="12.5" style="33" customWidth="1"/>
    <col min="13316" max="13316" width="14.1640625" style="33" customWidth="1"/>
    <col min="13317" max="13318" width="15.5" style="33" customWidth="1"/>
    <col min="13319" max="13319" width="16.5" style="33" customWidth="1"/>
    <col min="13320" max="13326" width="14.5" style="33" customWidth="1"/>
    <col min="13327" max="13327" width="9.1640625" style="33"/>
    <col min="13328" max="13328" width="18.83203125" style="33" customWidth="1"/>
    <col min="13329" max="13568" width="9.1640625" style="33"/>
    <col min="13569" max="13569" width="5.5" style="33" customWidth="1"/>
    <col min="13570" max="13570" width="23.33203125" style="33" customWidth="1"/>
    <col min="13571" max="13571" width="12.5" style="33" customWidth="1"/>
    <col min="13572" max="13572" width="14.1640625" style="33" customWidth="1"/>
    <col min="13573" max="13574" width="15.5" style="33" customWidth="1"/>
    <col min="13575" max="13575" width="16.5" style="33" customWidth="1"/>
    <col min="13576" max="13582" width="14.5" style="33" customWidth="1"/>
    <col min="13583" max="13583" width="9.1640625" style="33"/>
    <col min="13584" max="13584" width="18.83203125" style="33" customWidth="1"/>
    <col min="13585" max="13824" width="9.1640625" style="33"/>
    <col min="13825" max="13825" width="5.5" style="33" customWidth="1"/>
    <col min="13826" max="13826" width="23.33203125" style="33" customWidth="1"/>
    <col min="13827" max="13827" width="12.5" style="33" customWidth="1"/>
    <col min="13828" max="13828" width="14.1640625" style="33" customWidth="1"/>
    <col min="13829" max="13830" width="15.5" style="33" customWidth="1"/>
    <col min="13831" max="13831" width="16.5" style="33" customWidth="1"/>
    <col min="13832" max="13838" width="14.5" style="33" customWidth="1"/>
    <col min="13839" max="13839" width="9.1640625" style="33"/>
    <col min="13840" max="13840" width="18.83203125" style="33" customWidth="1"/>
    <col min="13841" max="14080" width="9.1640625" style="33"/>
    <col min="14081" max="14081" width="5.5" style="33" customWidth="1"/>
    <col min="14082" max="14082" width="23.33203125" style="33" customWidth="1"/>
    <col min="14083" max="14083" width="12.5" style="33" customWidth="1"/>
    <col min="14084" max="14084" width="14.1640625" style="33" customWidth="1"/>
    <col min="14085" max="14086" width="15.5" style="33" customWidth="1"/>
    <col min="14087" max="14087" width="16.5" style="33" customWidth="1"/>
    <col min="14088" max="14094" width="14.5" style="33" customWidth="1"/>
    <col min="14095" max="14095" width="9.1640625" style="33"/>
    <col min="14096" max="14096" width="18.83203125" style="33" customWidth="1"/>
    <col min="14097" max="14336" width="9.1640625" style="33"/>
    <col min="14337" max="14337" width="5.5" style="33" customWidth="1"/>
    <col min="14338" max="14338" width="23.33203125" style="33" customWidth="1"/>
    <col min="14339" max="14339" width="12.5" style="33" customWidth="1"/>
    <col min="14340" max="14340" width="14.1640625" style="33" customWidth="1"/>
    <col min="14341" max="14342" width="15.5" style="33" customWidth="1"/>
    <col min="14343" max="14343" width="16.5" style="33" customWidth="1"/>
    <col min="14344" max="14350" width="14.5" style="33" customWidth="1"/>
    <col min="14351" max="14351" width="9.1640625" style="33"/>
    <col min="14352" max="14352" width="18.83203125" style="33" customWidth="1"/>
    <col min="14353" max="14592" width="9.1640625" style="33"/>
    <col min="14593" max="14593" width="5.5" style="33" customWidth="1"/>
    <col min="14594" max="14594" width="23.33203125" style="33" customWidth="1"/>
    <col min="14595" max="14595" width="12.5" style="33" customWidth="1"/>
    <col min="14596" max="14596" width="14.1640625" style="33" customWidth="1"/>
    <col min="14597" max="14598" width="15.5" style="33" customWidth="1"/>
    <col min="14599" max="14599" width="16.5" style="33" customWidth="1"/>
    <col min="14600" max="14606" width="14.5" style="33" customWidth="1"/>
    <col min="14607" max="14607" width="9.1640625" style="33"/>
    <col min="14608" max="14608" width="18.83203125" style="33" customWidth="1"/>
    <col min="14609" max="14848" width="9.1640625" style="33"/>
    <col min="14849" max="14849" width="5.5" style="33" customWidth="1"/>
    <col min="14850" max="14850" width="23.33203125" style="33" customWidth="1"/>
    <col min="14851" max="14851" width="12.5" style="33" customWidth="1"/>
    <col min="14852" max="14852" width="14.1640625" style="33" customWidth="1"/>
    <col min="14853" max="14854" width="15.5" style="33" customWidth="1"/>
    <col min="14855" max="14855" width="16.5" style="33" customWidth="1"/>
    <col min="14856" max="14862" width="14.5" style="33" customWidth="1"/>
    <col min="14863" max="14863" width="9.1640625" style="33"/>
    <col min="14864" max="14864" width="18.83203125" style="33" customWidth="1"/>
    <col min="14865" max="15104" width="9.1640625" style="33"/>
    <col min="15105" max="15105" width="5.5" style="33" customWidth="1"/>
    <col min="15106" max="15106" width="23.33203125" style="33" customWidth="1"/>
    <col min="15107" max="15107" width="12.5" style="33" customWidth="1"/>
    <col min="15108" max="15108" width="14.1640625" style="33" customWidth="1"/>
    <col min="15109" max="15110" width="15.5" style="33" customWidth="1"/>
    <col min="15111" max="15111" width="16.5" style="33" customWidth="1"/>
    <col min="15112" max="15118" width="14.5" style="33" customWidth="1"/>
    <col min="15119" max="15119" width="9.1640625" style="33"/>
    <col min="15120" max="15120" width="18.83203125" style="33" customWidth="1"/>
    <col min="15121" max="15360" width="9.1640625" style="33"/>
    <col min="15361" max="15361" width="5.5" style="33" customWidth="1"/>
    <col min="15362" max="15362" width="23.33203125" style="33" customWidth="1"/>
    <col min="15363" max="15363" width="12.5" style="33" customWidth="1"/>
    <col min="15364" max="15364" width="14.1640625" style="33" customWidth="1"/>
    <col min="15365" max="15366" width="15.5" style="33" customWidth="1"/>
    <col min="15367" max="15367" width="16.5" style="33" customWidth="1"/>
    <col min="15368" max="15374" width="14.5" style="33" customWidth="1"/>
    <col min="15375" max="15375" width="9.1640625" style="33"/>
    <col min="15376" max="15376" width="18.83203125" style="33" customWidth="1"/>
    <col min="15377" max="15616" width="9.1640625" style="33"/>
    <col min="15617" max="15617" width="5.5" style="33" customWidth="1"/>
    <col min="15618" max="15618" width="23.33203125" style="33" customWidth="1"/>
    <col min="15619" max="15619" width="12.5" style="33" customWidth="1"/>
    <col min="15620" max="15620" width="14.1640625" style="33" customWidth="1"/>
    <col min="15621" max="15622" width="15.5" style="33" customWidth="1"/>
    <col min="15623" max="15623" width="16.5" style="33" customWidth="1"/>
    <col min="15624" max="15630" width="14.5" style="33" customWidth="1"/>
    <col min="15631" max="15631" width="9.1640625" style="33"/>
    <col min="15632" max="15632" width="18.83203125" style="33" customWidth="1"/>
    <col min="15633" max="15872" width="9.1640625" style="33"/>
    <col min="15873" max="15873" width="5.5" style="33" customWidth="1"/>
    <col min="15874" max="15874" width="23.33203125" style="33" customWidth="1"/>
    <col min="15875" max="15875" width="12.5" style="33" customWidth="1"/>
    <col min="15876" max="15876" width="14.1640625" style="33" customWidth="1"/>
    <col min="15877" max="15878" width="15.5" style="33" customWidth="1"/>
    <col min="15879" max="15879" width="16.5" style="33" customWidth="1"/>
    <col min="15880" max="15886" width="14.5" style="33" customWidth="1"/>
    <col min="15887" max="15887" width="9.1640625" style="33"/>
    <col min="15888" max="15888" width="18.83203125" style="33" customWidth="1"/>
    <col min="15889" max="16128" width="9.1640625" style="33"/>
    <col min="16129" max="16129" width="5.5" style="33" customWidth="1"/>
    <col min="16130" max="16130" width="23.33203125" style="33" customWidth="1"/>
    <col min="16131" max="16131" width="12.5" style="33" customWidth="1"/>
    <col min="16132" max="16132" width="14.1640625" style="33" customWidth="1"/>
    <col min="16133" max="16134" width="15.5" style="33" customWidth="1"/>
    <col min="16135" max="16135" width="16.5" style="33" customWidth="1"/>
    <col min="16136" max="16142" width="14.5" style="33" customWidth="1"/>
    <col min="16143" max="16143" width="9.1640625" style="33"/>
    <col min="16144" max="16144" width="18.83203125" style="33" customWidth="1"/>
    <col min="16145" max="16384" width="9.1640625" style="33"/>
  </cols>
  <sheetData>
    <row r="1" spans="1:16" ht="14.5" customHeight="1" x14ac:dyDescent="0.15">
      <c r="A1" s="181" t="s">
        <v>58</v>
      </c>
      <c r="B1" s="165" t="s">
        <v>59</v>
      </c>
      <c r="C1" s="165"/>
      <c r="D1" s="165"/>
      <c r="E1" s="165" t="s">
        <v>60</v>
      </c>
      <c r="F1" s="165" t="s">
        <v>61</v>
      </c>
      <c r="G1" s="165" t="s">
        <v>62</v>
      </c>
      <c r="H1" s="165" t="s">
        <v>63</v>
      </c>
      <c r="I1" s="183" t="s">
        <v>64</v>
      </c>
      <c r="J1" s="165" t="s">
        <v>65</v>
      </c>
      <c r="K1" s="165" t="s">
        <v>66</v>
      </c>
      <c r="L1" s="165" t="s">
        <v>67</v>
      </c>
      <c r="M1" s="165" t="s">
        <v>68</v>
      </c>
      <c r="N1" s="176" t="s">
        <v>69</v>
      </c>
    </row>
    <row r="2" spans="1:16" x14ac:dyDescent="0.15">
      <c r="A2" s="182"/>
      <c r="B2" s="175"/>
      <c r="C2" s="175"/>
      <c r="D2" s="175"/>
      <c r="E2" s="175"/>
      <c r="F2" s="175"/>
      <c r="G2" s="175"/>
      <c r="H2" s="175"/>
      <c r="I2" s="184"/>
      <c r="J2" s="175"/>
      <c r="K2" s="175"/>
      <c r="L2" s="175"/>
      <c r="M2" s="175"/>
      <c r="N2" s="177"/>
    </row>
    <row r="3" spans="1:16" x14ac:dyDescent="0.15">
      <c r="A3" s="182"/>
      <c r="B3" s="175"/>
      <c r="C3" s="175"/>
      <c r="D3" s="175"/>
      <c r="E3" s="175"/>
      <c r="F3" s="175"/>
      <c r="G3" s="175"/>
      <c r="H3" s="175"/>
      <c r="I3" s="184"/>
      <c r="J3" s="175"/>
      <c r="K3" s="175"/>
      <c r="L3" s="175"/>
      <c r="M3" s="175"/>
      <c r="N3" s="177"/>
    </row>
    <row r="4" spans="1:16" x14ac:dyDescent="0.15">
      <c r="A4" s="182"/>
      <c r="B4" s="175"/>
      <c r="C4" s="175"/>
      <c r="D4" s="175"/>
      <c r="E4" s="175"/>
      <c r="F4" s="175"/>
      <c r="G4" s="175"/>
      <c r="H4" s="175"/>
      <c r="I4" s="184"/>
      <c r="J4" s="175"/>
      <c r="K4" s="175"/>
      <c r="L4" s="175"/>
      <c r="M4" s="175"/>
      <c r="N4" s="177"/>
      <c r="O4" s="34"/>
    </row>
    <row r="5" spans="1:16" ht="18" x14ac:dyDescent="0.2">
      <c r="A5" s="178" t="s">
        <v>70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80"/>
    </row>
    <row r="6" spans="1:16" ht="14.5" customHeight="1" x14ac:dyDescent="0.15">
      <c r="A6" s="35">
        <v>1</v>
      </c>
      <c r="B6" s="190" t="s">
        <v>71</v>
      </c>
      <c r="C6" s="190"/>
      <c r="D6" s="190"/>
      <c r="E6" s="190" t="s">
        <v>72</v>
      </c>
      <c r="F6" s="187">
        <v>1</v>
      </c>
      <c r="G6" s="38">
        <v>1</v>
      </c>
      <c r="H6" s="38" t="s">
        <v>73</v>
      </c>
      <c r="I6" s="39"/>
      <c r="J6" s="38">
        <v>5</v>
      </c>
      <c r="K6" s="40">
        <f>SUM(I6*J6)</f>
        <v>0</v>
      </c>
      <c r="L6" s="41">
        <v>0.2</v>
      </c>
      <c r="M6" s="40">
        <f>SUM(K6*0.2)</f>
        <v>0</v>
      </c>
      <c r="N6" s="42">
        <f>SUM(K6+M6)</f>
        <v>0</v>
      </c>
    </row>
    <row r="7" spans="1:16" x14ac:dyDescent="0.15">
      <c r="A7" s="35">
        <v>2</v>
      </c>
      <c r="B7" s="190"/>
      <c r="C7" s="190"/>
      <c r="D7" s="190"/>
      <c r="E7" s="190"/>
      <c r="F7" s="187"/>
      <c r="G7" s="37">
        <v>2</v>
      </c>
      <c r="H7" s="38" t="s">
        <v>73</v>
      </c>
      <c r="I7" s="39"/>
      <c r="J7" s="43">
        <v>5</v>
      </c>
      <c r="K7" s="40">
        <f>SUM(I7*J7)</f>
        <v>0</v>
      </c>
      <c r="L7" s="41">
        <v>0.2</v>
      </c>
      <c r="M7" s="40">
        <f>SUM(K7*0.2)</f>
        <v>0</v>
      </c>
      <c r="N7" s="42">
        <f>SUM(K7+M7)</f>
        <v>0</v>
      </c>
      <c r="P7" s="44"/>
    </row>
    <row r="8" spans="1:16" ht="14.5" customHeight="1" x14ac:dyDescent="0.15">
      <c r="A8" s="35">
        <v>3</v>
      </c>
      <c r="B8" s="190"/>
      <c r="C8" s="190"/>
      <c r="D8" s="190"/>
      <c r="E8" s="190"/>
      <c r="F8" s="187"/>
      <c r="G8" s="37">
        <v>3</v>
      </c>
      <c r="H8" s="38" t="s">
        <v>73</v>
      </c>
      <c r="I8" s="39"/>
      <c r="J8" s="43">
        <v>6</v>
      </c>
      <c r="K8" s="40">
        <f t="shared" ref="K8:K71" si="0">SUM(I8*J8)</f>
        <v>0</v>
      </c>
      <c r="L8" s="41">
        <v>0.2</v>
      </c>
      <c r="M8" s="40">
        <f t="shared" ref="M8:M71" si="1">SUM(K8*0.2)</f>
        <v>0</v>
      </c>
      <c r="N8" s="42">
        <f t="shared" ref="N8:N71" si="2">SUM(K8+M8)</f>
        <v>0</v>
      </c>
      <c r="P8" s="44"/>
    </row>
    <row r="9" spans="1:16" ht="14.5" customHeight="1" x14ac:dyDescent="0.15">
      <c r="A9" s="35">
        <v>4</v>
      </c>
      <c r="B9" s="190"/>
      <c r="C9" s="190"/>
      <c r="D9" s="190"/>
      <c r="E9" s="190"/>
      <c r="F9" s="187">
        <v>2</v>
      </c>
      <c r="G9" s="38">
        <v>1</v>
      </c>
      <c r="H9" s="38" t="s">
        <v>73</v>
      </c>
      <c r="I9" s="39"/>
      <c r="J9" s="43">
        <v>7</v>
      </c>
      <c r="K9" s="40">
        <f t="shared" si="0"/>
        <v>0</v>
      </c>
      <c r="L9" s="41">
        <v>0.2</v>
      </c>
      <c r="M9" s="40">
        <f t="shared" si="1"/>
        <v>0</v>
      </c>
      <c r="N9" s="42">
        <f t="shared" si="2"/>
        <v>0</v>
      </c>
      <c r="P9" s="44"/>
    </row>
    <row r="10" spans="1:16" ht="14.5" customHeight="1" x14ac:dyDescent="0.15">
      <c r="A10" s="35">
        <v>5</v>
      </c>
      <c r="B10" s="190"/>
      <c r="C10" s="190"/>
      <c r="D10" s="190"/>
      <c r="E10" s="190"/>
      <c r="F10" s="187"/>
      <c r="G10" s="37">
        <v>2</v>
      </c>
      <c r="H10" s="38" t="s">
        <v>73</v>
      </c>
      <c r="I10" s="39"/>
      <c r="J10" s="43">
        <v>8</v>
      </c>
      <c r="K10" s="40">
        <f t="shared" si="0"/>
        <v>0</v>
      </c>
      <c r="L10" s="41">
        <v>0.2</v>
      </c>
      <c r="M10" s="40">
        <f t="shared" si="1"/>
        <v>0</v>
      </c>
      <c r="N10" s="42">
        <f t="shared" si="2"/>
        <v>0</v>
      </c>
      <c r="P10" s="44"/>
    </row>
    <row r="11" spans="1:16" ht="14.5" customHeight="1" x14ac:dyDescent="0.15">
      <c r="A11" s="35">
        <v>6</v>
      </c>
      <c r="B11" s="190"/>
      <c r="C11" s="190"/>
      <c r="D11" s="190"/>
      <c r="E11" s="190"/>
      <c r="F11" s="187"/>
      <c r="G11" s="37">
        <v>3</v>
      </c>
      <c r="H11" s="38" t="s">
        <v>73</v>
      </c>
      <c r="I11" s="39"/>
      <c r="J11" s="43">
        <v>9</v>
      </c>
      <c r="K11" s="40">
        <f t="shared" si="0"/>
        <v>0</v>
      </c>
      <c r="L11" s="41">
        <v>0.2</v>
      </c>
      <c r="M11" s="40">
        <f t="shared" si="1"/>
        <v>0</v>
      </c>
      <c r="N11" s="42">
        <f t="shared" si="2"/>
        <v>0</v>
      </c>
      <c r="P11" s="44"/>
    </row>
    <row r="12" spans="1:16" ht="14.5" customHeight="1" x14ac:dyDescent="0.15">
      <c r="A12" s="35">
        <v>7</v>
      </c>
      <c r="B12" s="190" t="s">
        <v>74</v>
      </c>
      <c r="C12" s="190"/>
      <c r="D12" s="190"/>
      <c r="E12" s="45">
        <v>152</v>
      </c>
      <c r="F12" s="38">
        <v>2</v>
      </c>
      <c r="G12" s="37">
        <v>2</v>
      </c>
      <c r="H12" s="38" t="s">
        <v>73</v>
      </c>
      <c r="I12" s="39"/>
      <c r="J12" s="43">
        <v>10</v>
      </c>
      <c r="K12" s="40">
        <f t="shared" si="0"/>
        <v>0</v>
      </c>
      <c r="L12" s="41">
        <v>0.2</v>
      </c>
      <c r="M12" s="40">
        <f t="shared" si="1"/>
        <v>0</v>
      </c>
      <c r="N12" s="42">
        <f t="shared" si="2"/>
        <v>0</v>
      </c>
    </row>
    <row r="13" spans="1:16" ht="14.5" customHeight="1" x14ac:dyDescent="0.15">
      <c r="A13" s="35">
        <v>8</v>
      </c>
      <c r="B13" s="190" t="s">
        <v>75</v>
      </c>
      <c r="C13" s="190"/>
      <c r="D13" s="190"/>
      <c r="E13" s="36">
        <v>153</v>
      </c>
      <c r="F13" s="38">
        <v>2</v>
      </c>
      <c r="G13" s="38">
        <v>2</v>
      </c>
      <c r="H13" s="38" t="s">
        <v>73</v>
      </c>
      <c r="I13" s="39"/>
      <c r="J13" s="43">
        <v>11</v>
      </c>
      <c r="K13" s="40">
        <f t="shared" si="0"/>
        <v>0</v>
      </c>
      <c r="L13" s="41">
        <v>0.2</v>
      </c>
      <c r="M13" s="40">
        <f t="shared" si="1"/>
        <v>0</v>
      </c>
      <c r="N13" s="42">
        <f t="shared" si="2"/>
        <v>0</v>
      </c>
    </row>
    <row r="14" spans="1:16" ht="14.5" customHeight="1" x14ac:dyDescent="0.15">
      <c r="A14" s="35">
        <v>9</v>
      </c>
      <c r="B14" s="190" t="s">
        <v>76</v>
      </c>
      <c r="C14" s="190"/>
      <c r="D14" s="190"/>
      <c r="E14" s="190" t="s">
        <v>77</v>
      </c>
      <c r="F14" s="187">
        <v>1</v>
      </c>
      <c r="G14" s="38">
        <v>1</v>
      </c>
      <c r="H14" s="38" t="s">
        <v>73</v>
      </c>
      <c r="I14" s="39"/>
      <c r="J14" s="43">
        <v>12</v>
      </c>
      <c r="K14" s="40">
        <f t="shared" si="0"/>
        <v>0</v>
      </c>
      <c r="L14" s="41">
        <v>0.2</v>
      </c>
      <c r="M14" s="40">
        <f t="shared" si="1"/>
        <v>0</v>
      </c>
      <c r="N14" s="42">
        <f t="shared" si="2"/>
        <v>0</v>
      </c>
    </row>
    <row r="15" spans="1:16" ht="14.5" customHeight="1" x14ac:dyDescent="0.15">
      <c r="A15" s="35">
        <v>10</v>
      </c>
      <c r="B15" s="190"/>
      <c r="C15" s="190"/>
      <c r="D15" s="190"/>
      <c r="E15" s="190"/>
      <c r="F15" s="187"/>
      <c r="G15" s="37">
        <v>2</v>
      </c>
      <c r="H15" s="38" t="s">
        <v>73</v>
      </c>
      <c r="I15" s="39"/>
      <c r="J15" s="43">
        <v>13</v>
      </c>
      <c r="K15" s="40">
        <f t="shared" si="0"/>
        <v>0</v>
      </c>
      <c r="L15" s="41">
        <v>0.2</v>
      </c>
      <c r="M15" s="40">
        <f t="shared" si="1"/>
        <v>0</v>
      </c>
      <c r="N15" s="42">
        <f t="shared" si="2"/>
        <v>0</v>
      </c>
    </row>
    <row r="16" spans="1:16" ht="14.5" customHeight="1" x14ac:dyDescent="0.15">
      <c r="A16" s="35">
        <v>11</v>
      </c>
      <c r="B16" s="190"/>
      <c r="C16" s="190"/>
      <c r="D16" s="190"/>
      <c r="E16" s="190"/>
      <c r="F16" s="187"/>
      <c r="G16" s="37">
        <v>3</v>
      </c>
      <c r="H16" s="38" t="s">
        <v>73</v>
      </c>
      <c r="I16" s="39"/>
      <c r="J16" s="43">
        <v>14</v>
      </c>
      <c r="K16" s="40">
        <f t="shared" si="0"/>
        <v>0</v>
      </c>
      <c r="L16" s="41">
        <v>0.2</v>
      </c>
      <c r="M16" s="40">
        <f t="shared" si="1"/>
        <v>0</v>
      </c>
      <c r="N16" s="42">
        <f t="shared" si="2"/>
        <v>0</v>
      </c>
    </row>
    <row r="17" spans="1:14" ht="14.5" customHeight="1" x14ac:dyDescent="0.15">
      <c r="A17" s="35">
        <v>12</v>
      </c>
      <c r="B17" s="190"/>
      <c r="C17" s="190"/>
      <c r="D17" s="190"/>
      <c r="E17" s="190"/>
      <c r="F17" s="187">
        <v>2</v>
      </c>
      <c r="G17" s="38">
        <v>1</v>
      </c>
      <c r="H17" s="38" t="s">
        <v>73</v>
      </c>
      <c r="I17" s="39"/>
      <c r="J17" s="43">
        <v>15</v>
      </c>
      <c r="K17" s="40">
        <f t="shared" si="0"/>
        <v>0</v>
      </c>
      <c r="L17" s="41">
        <v>0.2</v>
      </c>
      <c r="M17" s="40">
        <f t="shared" si="1"/>
        <v>0</v>
      </c>
      <c r="N17" s="42">
        <f t="shared" si="2"/>
        <v>0</v>
      </c>
    </row>
    <row r="18" spans="1:14" ht="14.5" customHeight="1" x14ac:dyDescent="0.15">
      <c r="A18" s="35">
        <v>13</v>
      </c>
      <c r="B18" s="190"/>
      <c r="C18" s="190"/>
      <c r="D18" s="190"/>
      <c r="E18" s="190"/>
      <c r="F18" s="187"/>
      <c r="G18" s="37">
        <v>2</v>
      </c>
      <c r="H18" s="38" t="s">
        <v>73</v>
      </c>
      <c r="I18" s="39"/>
      <c r="J18" s="43">
        <v>16</v>
      </c>
      <c r="K18" s="40">
        <f t="shared" si="0"/>
        <v>0</v>
      </c>
      <c r="L18" s="41">
        <v>0.2</v>
      </c>
      <c r="M18" s="40">
        <f t="shared" si="1"/>
        <v>0</v>
      </c>
      <c r="N18" s="42">
        <f t="shared" si="2"/>
        <v>0</v>
      </c>
    </row>
    <row r="19" spans="1:14" ht="14.5" customHeight="1" x14ac:dyDescent="0.15">
      <c r="A19" s="35">
        <v>14</v>
      </c>
      <c r="B19" s="190"/>
      <c r="C19" s="190"/>
      <c r="D19" s="190"/>
      <c r="E19" s="190"/>
      <c r="F19" s="187"/>
      <c r="G19" s="37">
        <v>3</v>
      </c>
      <c r="H19" s="38" t="s">
        <v>73</v>
      </c>
      <c r="I19" s="39"/>
      <c r="J19" s="43">
        <v>17</v>
      </c>
      <c r="K19" s="40">
        <f t="shared" si="0"/>
        <v>0</v>
      </c>
      <c r="L19" s="41">
        <v>0.2</v>
      </c>
      <c r="M19" s="40">
        <f t="shared" si="1"/>
        <v>0</v>
      </c>
      <c r="N19" s="42">
        <f t="shared" si="2"/>
        <v>0</v>
      </c>
    </row>
    <row r="20" spans="1:14" ht="14.5" customHeight="1" x14ac:dyDescent="0.15">
      <c r="A20" s="35">
        <v>15</v>
      </c>
      <c r="B20" s="190" t="s">
        <v>78</v>
      </c>
      <c r="C20" s="190"/>
      <c r="D20" s="190"/>
      <c r="E20" s="190">
        <v>202</v>
      </c>
      <c r="F20" s="187">
        <v>2</v>
      </c>
      <c r="G20" s="38">
        <v>1</v>
      </c>
      <c r="H20" s="38" t="s">
        <v>73</v>
      </c>
      <c r="I20" s="39"/>
      <c r="J20" s="43">
        <v>18</v>
      </c>
      <c r="K20" s="40">
        <f t="shared" si="0"/>
        <v>0</v>
      </c>
      <c r="L20" s="41">
        <v>0.2</v>
      </c>
      <c r="M20" s="40">
        <f t="shared" si="1"/>
        <v>0</v>
      </c>
      <c r="N20" s="42">
        <f t="shared" si="2"/>
        <v>0</v>
      </c>
    </row>
    <row r="21" spans="1:14" ht="14.5" customHeight="1" x14ac:dyDescent="0.15">
      <c r="A21" s="35">
        <v>16</v>
      </c>
      <c r="B21" s="190"/>
      <c r="C21" s="190"/>
      <c r="D21" s="190"/>
      <c r="E21" s="190"/>
      <c r="F21" s="187"/>
      <c r="G21" s="37">
        <v>2</v>
      </c>
      <c r="H21" s="38" t="s">
        <v>73</v>
      </c>
      <c r="I21" s="39"/>
      <c r="J21" s="43">
        <v>19</v>
      </c>
      <c r="K21" s="40">
        <f t="shared" si="0"/>
        <v>0</v>
      </c>
      <c r="L21" s="41">
        <v>0.2</v>
      </c>
      <c r="M21" s="40">
        <f t="shared" si="1"/>
        <v>0</v>
      </c>
      <c r="N21" s="42">
        <f t="shared" si="2"/>
        <v>0</v>
      </c>
    </row>
    <row r="22" spans="1:14" ht="14.5" customHeight="1" x14ac:dyDescent="0.15">
      <c r="A22" s="35">
        <v>17</v>
      </c>
      <c r="B22" s="190"/>
      <c r="C22" s="190"/>
      <c r="D22" s="190"/>
      <c r="E22" s="190"/>
      <c r="F22" s="187"/>
      <c r="G22" s="37">
        <v>3</v>
      </c>
      <c r="H22" s="38" t="s">
        <v>73</v>
      </c>
      <c r="I22" s="39"/>
      <c r="J22" s="43">
        <v>20</v>
      </c>
      <c r="K22" s="40">
        <f t="shared" si="0"/>
        <v>0</v>
      </c>
      <c r="L22" s="41">
        <v>0.2</v>
      </c>
      <c r="M22" s="40">
        <f t="shared" si="1"/>
        <v>0</v>
      </c>
      <c r="N22" s="42">
        <f t="shared" si="2"/>
        <v>0</v>
      </c>
    </row>
    <row r="23" spans="1:14" ht="14.5" customHeight="1" x14ac:dyDescent="0.15">
      <c r="A23" s="35">
        <v>18</v>
      </c>
      <c r="B23" s="190" t="s">
        <v>79</v>
      </c>
      <c r="C23" s="190"/>
      <c r="D23" s="190"/>
      <c r="E23" s="190" t="s">
        <v>80</v>
      </c>
      <c r="F23" s="187">
        <v>1</v>
      </c>
      <c r="G23" s="38">
        <v>1</v>
      </c>
      <c r="H23" s="38" t="s">
        <v>73</v>
      </c>
      <c r="I23" s="39"/>
      <c r="J23" s="43">
        <v>21</v>
      </c>
      <c r="K23" s="40">
        <f t="shared" si="0"/>
        <v>0</v>
      </c>
      <c r="L23" s="41">
        <v>0.2</v>
      </c>
      <c r="M23" s="40">
        <f t="shared" si="1"/>
        <v>0</v>
      </c>
      <c r="N23" s="42">
        <f t="shared" si="2"/>
        <v>0</v>
      </c>
    </row>
    <row r="24" spans="1:14" ht="14.5" customHeight="1" x14ac:dyDescent="0.15">
      <c r="A24" s="35">
        <v>19</v>
      </c>
      <c r="B24" s="190"/>
      <c r="C24" s="190"/>
      <c r="D24" s="190"/>
      <c r="E24" s="190"/>
      <c r="F24" s="187"/>
      <c r="G24" s="37">
        <v>2</v>
      </c>
      <c r="H24" s="38" t="s">
        <v>73</v>
      </c>
      <c r="I24" s="39"/>
      <c r="J24" s="43">
        <v>22</v>
      </c>
      <c r="K24" s="40">
        <f t="shared" si="0"/>
        <v>0</v>
      </c>
      <c r="L24" s="41">
        <v>0.2</v>
      </c>
      <c r="M24" s="40">
        <f t="shared" si="1"/>
        <v>0</v>
      </c>
      <c r="N24" s="42">
        <f t="shared" si="2"/>
        <v>0</v>
      </c>
    </row>
    <row r="25" spans="1:14" ht="14.5" customHeight="1" x14ac:dyDescent="0.15">
      <c r="A25" s="35">
        <v>20</v>
      </c>
      <c r="B25" s="190"/>
      <c r="C25" s="190"/>
      <c r="D25" s="190"/>
      <c r="E25" s="190"/>
      <c r="F25" s="187"/>
      <c r="G25" s="37">
        <v>3</v>
      </c>
      <c r="H25" s="38" t="s">
        <v>73</v>
      </c>
      <c r="I25" s="39"/>
      <c r="J25" s="43">
        <v>23</v>
      </c>
      <c r="K25" s="40">
        <f t="shared" si="0"/>
        <v>0</v>
      </c>
      <c r="L25" s="41">
        <v>0.2</v>
      </c>
      <c r="M25" s="40">
        <f t="shared" si="1"/>
        <v>0</v>
      </c>
      <c r="N25" s="42">
        <f t="shared" si="2"/>
        <v>0</v>
      </c>
    </row>
    <row r="26" spans="1:14" ht="14.5" customHeight="1" x14ac:dyDescent="0.15">
      <c r="A26" s="35">
        <v>21</v>
      </c>
      <c r="B26" s="190"/>
      <c r="C26" s="190"/>
      <c r="D26" s="190"/>
      <c r="E26" s="190"/>
      <c r="F26" s="187">
        <v>2</v>
      </c>
      <c r="G26" s="38">
        <v>1</v>
      </c>
      <c r="H26" s="38" t="s">
        <v>73</v>
      </c>
      <c r="I26" s="39"/>
      <c r="J26" s="43">
        <v>24</v>
      </c>
      <c r="K26" s="40">
        <f t="shared" si="0"/>
        <v>0</v>
      </c>
      <c r="L26" s="41">
        <v>0.2</v>
      </c>
      <c r="M26" s="40">
        <f t="shared" si="1"/>
        <v>0</v>
      </c>
      <c r="N26" s="42">
        <f t="shared" si="2"/>
        <v>0</v>
      </c>
    </row>
    <row r="27" spans="1:14" ht="14.5" customHeight="1" x14ac:dyDescent="0.15">
      <c r="A27" s="35">
        <v>22</v>
      </c>
      <c r="B27" s="190"/>
      <c r="C27" s="190"/>
      <c r="D27" s="190"/>
      <c r="E27" s="190"/>
      <c r="F27" s="187"/>
      <c r="G27" s="37">
        <v>2</v>
      </c>
      <c r="H27" s="38" t="s">
        <v>73</v>
      </c>
      <c r="I27" s="39"/>
      <c r="J27" s="43">
        <v>25</v>
      </c>
      <c r="K27" s="40">
        <f t="shared" si="0"/>
        <v>0</v>
      </c>
      <c r="L27" s="41">
        <v>0.2</v>
      </c>
      <c r="M27" s="40">
        <f t="shared" si="1"/>
        <v>0</v>
      </c>
      <c r="N27" s="42">
        <f t="shared" si="2"/>
        <v>0</v>
      </c>
    </row>
    <row r="28" spans="1:14" ht="14.5" customHeight="1" x14ac:dyDescent="0.15">
      <c r="A28" s="35">
        <v>23</v>
      </c>
      <c r="B28" s="190"/>
      <c r="C28" s="190"/>
      <c r="D28" s="190"/>
      <c r="E28" s="190"/>
      <c r="F28" s="187"/>
      <c r="G28" s="37">
        <v>3</v>
      </c>
      <c r="H28" s="38" t="s">
        <v>73</v>
      </c>
      <c r="I28" s="39"/>
      <c r="J28" s="43">
        <v>26</v>
      </c>
      <c r="K28" s="40">
        <f t="shared" si="0"/>
        <v>0</v>
      </c>
      <c r="L28" s="41">
        <v>0.2</v>
      </c>
      <c r="M28" s="40">
        <f t="shared" si="1"/>
        <v>0</v>
      </c>
      <c r="N28" s="42">
        <f t="shared" si="2"/>
        <v>0</v>
      </c>
    </row>
    <row r="29" spans="1:14" ht="14.5" customHeight="1" x14ac:dyDescent="0.15">
      <c r="A29" s="35">
        <v>24</v>
      </c>
      <c r="B29" s="190" t="s">
        <v>81</v>
      </c>
      <c r="C29" s="190"/>
      <c r="D29" s="190"/>
      <c r="E29" s="190" t="s">
        <v>82</v>
      </c>
      <c r="F29" s="187">
        <v>1</v>
      </c>
      <c r="G29" s="38">
        <v>1</v>
      </c>
      <c r="H29" s="38" t="s">
        <v>73</v>
      </c>
      <c r="I29" s="39"/>
      <c r="J29" s="43">
        <v>27</v>
      </c>
      <c r="K29" s="40">
        <f t="shared" si="0"/>
        <v>0</v>
      </c>
      <c r="L29" s="41">
        <v>0.2</v>
      </c>
      <c r="M29" s="40">
        <f t="shared" si="1"/>
        <v>0</v>
      </c>
      <c r="N29" s="42">
        <f t="shared" si="2"/>
        <v>0</v>
      </c>
    </row>
    <row r="30" spans="1:14" ht="14.5" customHeight="1" x14ac:dyDescent="0.15">
      <c r="A30" s="35">
        <v>25</v>
      </c>
      <c r="B30" s="190"/>
      <c r="C30" s="190"/>
      <c r="D30" s="190"/>
      <c r="E30" s="190"/>
      <c r="F30" s="187"/>
      <c r="G30" s="37">
        <v>2</v>
      </c>
      <c r="H30" s="38" t="s">
        <v>73</v>
      </c>
      <c r="I30" s="39"/>
      <c r="J30" s="43">
        <v>28</v>
      </c>
      <c r="K30" s="40">
        <f t="shared" si="0"/>
        <v>0</v>
      </c>
      <c r="L30" s="41">
        <v>0.2</v>
      </c>
      <c r="M30" s="40">
        <f t="shared" si="1"/>
        <v>0</v>
      </c>
      <c r="N30" s="42">
        <f t="shared" si="2"/>
        <v>0</v>
      </c>
    </row>
    <row r="31" spans="1:14" ht="14.5" customHeight="1" x14ac:dyDescent="0.15">
      <c r="A31" s="35">
        <v>26</v>
      </c>
      <c r="B31" s="190"/>
      <c r="C31" s="190"/>
      <c r="D31" s="190"/>
      <c r="E31" s="190"/>
      <c r="F31" s="187"/>
      <c r="G31" s="37">
        <v>3</v>
      </c>
      <c r="H31" s="38" t="s">
        <v>73</v>
      </c>
      <c r="I31" s="39"/>
      <c r="J31" s="43">
        <v>29</v>
      </c>
      <c r="K31" s="40">
        <f t="shared" si="0"/>
        <v>0</v>
      </c>
      <c r="L31" s="41">
        <v>0.2</v>
      </c>
      <c r="M31" s="40">
        <f t="shared" si="1"/>
        <v>0</v>
      </c>
      <c r="N31" s="42">
        <f t="shared" si="2"/>
        <v>0</v>
      </c>
    </row>
    <row r="32" spans="1:14" ht="14.5" customHeight="1" x14ac:dyDescent="0.15">
      <c r="A32" s="35">
        <v>27</v>
      </c>
      <c r="B32" s="190"/>
      <c r="C32" s="190"/>
      <c r="D32" s="190"/>
      <c r="E32" s="190"/>
      <c r="F32" s="187">
        <v>2</v>
      </c>
      <c r="G32" s="38">
        <v>1</v>
      </c>
      <c r="H32" s="38" t="s">
        <v>73</v>
      </c>
      <c r="I32" s="39"/>
      <c r="J32" s="43">
        <v>30</v>
      </c>
      <c r="K32" s="40">
        <f t="shared" si="0"/>
        <v>0</v>
      </c>
      <c r="L32" s="41">
        <v>0.2</v>
      </c>
      <c r="M32" s="40">
        <f t="shared" si="1"/>
        <v>0</v>
      </c>
      <c r="N32" s="42">
        <f t="shared" si="2"/>
        <v>0</v>
      </c>
    </row>
    <row r="33" spans="1:14" ht="14.5" customHeight="1" x14ac:dyDescent="0.15">
      <c r="A33" s="35">
        <v>28</v>
      </c>
      <c r="B33" s="190"/>
      <c r="C33" s="190"/>
      <c r="D33" s="190"/>
      <c r="E33" s="190"/>
      <c r="F33" s="187"/>
      <c r="G33" s="37">
        <v>2</v>
      </c>
      <c r="H33" s="38" t="s">
        <v>73</v>
      </c>
      <c r="I33" s="39"/>
      <c r="J33" s="43">
        <v>31</v>
      </c>
      <c r="K33" s="40">
        <f t="shared" si="0"/>
        <v>0</v>
      </c>
      <c r="L33" s="41">
        <v>0.2</v>
      </c>
      <c r="M33" s="40">
        <f t="shared" si="1"/>
        <v>0</v>
      </c>
      <c r="N33" s="42">
        <f t="shared" si="2"/>
        <v>0</v>
      </c>
    </row>
    <row r="34" spans="1:14" ht="14.5" customHeight="1" x14ac:dyDescent="0.15">
      <c r="A34" s="35">
        <v>29</v>
      </c>
      <c r="B34" s="190"/>
      <c r="C34" s="190"/>
      <c r="D34" s="190"/>
      <c r="E34" s="190"/>
      <c r="F34" s="187"/>
      <c r="G34" s="37">
        <v>3</v>
      </c>
      <c r="H34" s="38" t="s">
        <v>73</v>
      </c>
      <c r="I34" s="39"/>
      <c r="J34" s="43">
        <v>32</v>
      </c>
      <c r="K34" s="40">
        <f t="shared" si="0"/>
        <v>0</v>
      </c>
      <c r="L34" s="41">
        <v>0.2</v>
      </c>
      <c r="M34" s="40">
        <f t="shared" si="1"/>
        <v>0</v>
      </c>
      <c r="N34" s="42">
        <f t="shared" si="2"/>
        <v>0</v>
      </c>
    </row>
    <row r="35" spans="1:14" ht="14.5" customHeight="1" x14ac:dyDescent="0.15">
      <c r="A35" s="35">
        <v>30</v>
      </c>
      <c r="B35" s="190" t="s">
        <v>83</v>
      </c>
      <c r="C35" s="190"/>
      <c r="D35" s="190"/>
      <c r="E35" s="190" t="s">
        <v>84</v>
      </c>
      <c r="F35" s="190">
        <v>1</v>
      </c>
      <c r="G35" s="38">
        <v>1</v>
      </c>
      <c r="H35" s="38" t="s">
        <v>73</v>
      </c>
      <c r="I35" s="39"/>
      <c r="J35" s="43">
        <v>33</v>
      </c>
      <c r="K35" s="40">
        <f t="shared" si="0"/>
        <v>0</v>
      </c>
      <c r="L35" s="41">
        <v>0.2</v>
      </c>
      <c r="M35" s="40">
        <f t="shared" si="1"/>
        <v>0</v>
      </c>
      <c r="N35" s="42">
        <f t="shared" si="2"/>
        <v>0</v>
      </c>
    </row>
    <row r="36" spans="1:14" ht="14.5" customHeight="1" x14ac:dyDescent="0.15">
      <c r="A36" s="35">
        <v>31</v>
      </c>
      <c r="B36" s="190"/>
      <c r="C36" s="190"/>
      <c r="D36" s="190"/>
      <c r="E36" s="190"/>
      <c r="F36" s="190"/>
      <c r="G36" s="38">
        <v>2</v>
      </c>
      <c r="H36" s="38" t="s">
        <v>73</v>
      </c>
      <c r="I36" s="39"/>
      <c r="J36" s="43">
        <v>34</v>
      </c>
      <c r="K36" s="40">
        <f t="shared" si="0"/>
        <v>0</v>
      </c>
      <c r="L36" s="41">
        <v>0.2</v>
      </c>
      <c r="M36" s="40">
        <f t="shared" si="1"/>
        <v>0</v>
      </c>
      <c r="N36" s="42">
        <f t="shared" si="2"/>
        <v>0</v>
      </c>
    </row>
    <row r="37" spans="1:14" ht="14.5" customHeight="1" x14ac:dyDescent="0.15">
      <c r="A37" s="35">
        <v>32</v>
      </c>
      <c r="B37" s="190"/>
      <c r="C37" s="190"/>
      <c r="D37" s="190"/>
      <c r="E37" s="190"/>
      <c r="F37" s="190">
        <v>2</v>
      </c>
      <c r="G37" s="38">
        <v>1</v>
      </c>
      <c r="H37" s="38" t="s">
        <v>73</v>
      </c>
      <c r="I37" s="39"/>
      <c r="J37" s="43">
        <v>35</v>
      </c>
      <c r="K37" s="40">
        <f t="shared" si="0"/>
        <v>0</v>
      </c>
      <c r="L37" s="41">
        <v>0.2</v>
      </c>
      <c r="M37" s="40">
        <f t="shared" si="1"/>
        <v>0</v>
      </c>
      <c r="N37" s="42">
        <f t="shared" si="2"/>
        <v>0</v>
      </c>
    </row>
    <row r="38" spans="1:14" ht="14.5" customHeight="1" x14ac:dyDescent="0.15">
      <c r="A38" s="35">
        <v>33</v>
      </c>
      <c r="B38" s="190"/>
      <c r="C38" s="190"/>
      <c r="D38" s="190"/>
      <c r="E38" s="190"/>
      <c r="F38" s="190"/>
      <c r="G38" s="38">
        <v>2</v>
      </c>
      <c r="H38" s="38" t="s">
        <v>73</v>
      </c>
      <c r="I38" s="39"/>
      <c r="J38" s="43">
        <v>36</v>
      </c>
      <c r="K38" s="40">
        <f t="shared" si="0"/>
        <v>0</v>
      </c>
      <c r="L38" s="41">
        <v>0.2</v>
      </c>
      <c r="M38" s="40">
        <f t="shared" si="1"/>
        <v>0</v>
      </c>
      <c r="N38" s="42">
        <f t="shared" si="2"/>
        <v>0</v>
      </c>
    </row>
    <row r="39" spans="1:14" ht="14.5" customHeight="1" x14ac:dyDescent="0.15">
      <c r="A39" s="35">
        <v>34</v>
      </c>
      <c r="B39" s="190" t="s">
        <v>85</v>
      </c>
      <c r="C39" s="190"/>
      <c r="D39" s="190"/>
      <c r="E39" s="190">
        <v>321</v>
      </c>
      <c r="F39" s="38">
        <v>1</v>
      </c>
      <c r="G39" s="38">
        <v>2</v>
      </c>
      <c r="H39" s="38" t="s">
        <v>73</v>
      </c>
      <c r="I39" s="39"/>
      <c r="J39" s="43">
        <v>37</v>
      </c>
      <c r="K39" s="40">
        <f t="shared" si="0"/>
        <v>0</v>
      </c>
      <c r="L39" s="41">
        <v>0.2</v>
      </c>
      <c r="M39" s="40">
        <f t="shared" si="1"/>
        <v>0</v>
      </c>
      <c r="N39" s="42">
        <f t="shared" si="2"/>
        <v>0</v>
      </c>
    </row>
    <row r="40" spans="1:14" ht="14.5" customHeight="1" x14ac:dyDescent="0.15">
      <c r="A40" s="35">
        <v>35</v>
      </c>
      <c r="B40" s="190"/>
      <c r="C40" s="190"/>
      <c r="D40" s="190"/>
      <c r="E40" s="190"/>
      <c r="F40" s="38">
        <v>2</v>
      </c>
      <c r="G40" s="38">
        <v>2</v>
      </c>
      <c r="H40" s="38" t="s">
        <v>73</v>
      </c>
      <c r="I40" s="39"/>
      <c r="J40" s="43">
        <v>40</v>
      </c>
      <c r="K40" s="40">
        <f t="shared" si="0"/>
        <v>0</v>
      </c>
      <c r="L40" s="41">
        <v>0.2</v>
      </c>
      <c r="M40" s="40">
        <f t="shared" si="1"/>
        <v>0</v>
      </c>
      <c r="N40" s="42">
        <f t="shared" si="2"/>
        <v>0</v>
      </c>
    </row>
    <row r="41" spans="1:14" ht="14.5" customHeight="1" x14ac:dyDescent="0.15">
      <c r="A41" s="35">
        <v>36</v>
      </c>
      <c r="B41" s="190" t="s">
        <v>86</v>
      </c>
      <c r="C41" s="190"/>
      <c r="D41" s="190"/>
      <c r="E41" s="190" t="s">
        <v>87</v>
      </c>
      <c r="F41" s="187">
        <v>1</v>
      </c>
      <c r="G41" s="38">
        <v>1</v>
      </c>
      <c r="H41" s="38" t="s">
        <v>73</v>
      </c>
      <c r="I41" s="39"/>
      <c r="J41" s="43">
        <v>1</v>
      </c>
      <c r="K41" s="40">
        <f t="shared" si="0"/>
        <v>0</v>
      </c>
      <c r="L41" s="41">
        <v>0.2</v>
      </c>
      <c r="M41" s="40">
        <f t="shared" si="1"/>
        <v>0</v>
      </c>
      <c r="N41" s="42">
        <f t="shared" si="2"/>
        <v>0</v>
      </c>
    </row>
    <row r="42" spans="1:14" ht="14.5" customHeight="1" x14ac:dyDescent="0.15">
      <c r="A42" s="35">
        <v>37</v>
      </c>
      <c r="B42" s="190"/>
      <c r="C42" s="190"/>
      <c r="D42" s="190"/>
      <c r="E42" s="190"/>
      <c r="F42" s="187"/>
      <c r="G42" s="37">
        <v>2</v>
      </c>
      <c r="H42" s="38" t="s">
        <v>73</v>
      </c>
      <c r="I42" s="39"/>
      <c r="J42" s="43">
        <v>3</v>
      </c>
      <c r="K42" s="40">
        <f t="shared" si="0"/>
        <v>0</v>
      </c>
      <c r="L42" s="41">
        <v>0.2</v>
      </c>
      <c r="M42" s="40">
        <f t="shared" si="1"/>
        <v>0</v>
      </c>
      <c r="N42" s="42">
        <f t="shared" si="2"/>
        <v>0</v>
      </c>
    </row>
    <row r="43" spans="1:14" ht="14.5" customHeight="1" x14ac:dyDescent="0.15">
      <c r="A43" s="35">
        <v>38</v>
      </c>
      <c r="B43" s="190"/>
      <c r="C43" s="190"/>
      <c r="D43" s="190"/>
      <c r="E43" s="190"/>
      <c r="F43" s="187"/>
      <c r="G43" s="37">
        <v>3</v>
      </c>
      <c r="H43" s="38" t="s">
        <v>73</v>
      </c>
      <c r="I43" s="39"/>
      <c r="J43" s="43">
        <v>1</v>
      </c>
      <c r="K43" s="40">
        <f t="shared" si="0"/>
        <v>0</v>
      </c>
      <c r="L43" s="41">
        <v>0.2</v>
      </c>
      <c r="M43" s="40">
        <f t="shared" si="1"/>
        <v>0</v>
      </c>
      <c r="N43" s="42">
        <f t="shared" si="2"/>
        <v>0</v>
      </c>
    </row>
    <row r="44" spans="1:14" ht="14.5" customHeight="1" x14ac:dyDescent="0.15">
      <c r="A44" s="35">
        <v>39</v>
      </c>
      <c r="B44" s="190"/>
      <c r="C44" s="190"/>
      <c r="D44" s="190"/>
      <c r="E44" s="190"/>
      <c r="F44" s="187">
        <v>2</v>
      </c>
      <c r="G44" s="38">
        <v>1</v>
      </c>
      <c r="H44" s="38" t="s">
        <v>73</v>
      </c>
      <c r="I44" s="39"/>
      <c r="J44" s="43">
        <v>30</v>
      </c>
      <c r="K44" s="40">
        <f t="shared" si="0"/>
        <v>0</v>
      </c>
      <c r="L44" s="41">
        <v>0.2</v>
      </c>
      <c r="M44" s="40">
        <f t="shared" si="1"/>
        <v>0</v>
      </c>
      <c r="N44" s="42">
        <f t="shared" si="2"/>
        <v>0</v>
      </c>
    </row>
    <row r="45" spans="1:14" ht="14.5" customHeight="1" x14ac:dyDescent="0.15">
      <c r="A45" s="35">
        <v>40</v>
      </c>
      <c r="B45" s="190"/>
      <c r="C45" s="190"/>
      <c r="D45" s="190"/>
      <c r="E45" s="190"/>
      <c r="F45" s="187"/>
      <c r="G45" s="37">
        <v>2</v>
      </c>
      <c r="H45" s="38" t="s">
        <v>73</v>
      </c>
      <c r="I45" s="39"/>
      <c r="J45" s="43">
        <v>280</v>
      </c>
      <c r="K45" s="40">
        <f t="shared" si="0"/>
        <v>0</v>
      </c>
      <c r="L45" s="41">
        <v>0.2</v>
      </c>
      <c r="M45" s="40">
        <f t="shared" si="1"/>
        <v>0</v>
      </c>
      <c r="N45" s="42">
        <f t="shared" si="2"/>
        <v>0</v>
      </c>
    </row>
    <row r="46" spans="1:14" ht="14.5" customHeight="1" x14ac:dyDescent="0.15">
      <c r="A46" s="35">
        <v>41</v>
      </c>
      <c r="B46" s="190"/>
      <c r="C46" s="190"/>
      <c r="D46" s="190"/>
      <c r="E46" s="190"/>
      <c r="F46" s="187"/>
      <c r="G46" s="37">
        <v>3</v>
      </c>
      <c r="H46" s="38" t="s">
        <v>73</v>
      </c>
      <c r="I46" s="39"/>
      <c r="J46" s="43">
        <v>2</v>
      </c>
      <c r="K46" s="40">
        <f t="shared" si="0"/>
        <v>0</v>
      </c>
      <c r="L46" s="41">
        <v>0.2</v>
      </c>
      <c r="M46" s="40">
        <f t="shared" si="1"/>
        <v>0</v>
      </c>
      <c r="N46" s="42">
        <f t="shared" si="2"/>
        <v>0</v>
      </c>
    </row>
    <row r="47" spans="1:14" ht="14.5" customHeight="1" x14ac:dyDescent="0.15">
      <c r="A47" s="35">
        <v>42</v>
      </c>
      <c r="B47" s="190" t="s">
        <v>88</v>
      </c>
      <c r="C47" s="190"/>
      <c r="D47" s="190"/>
      <c r="E47" s="190">
        <v>273</v>
      </c>
      <c r="F47" s="187">
        <v>1</v>
      </c>
      <c r="G47" s="37">
        <v>2</v>
      </c>
      <c r="H47" s="38" t="s">
        <v>73</v>
      </c>
      <c r="I47" s="39"/>
      <c r="J47" s="43">
        <v>2</v>
      </c>
      <c r="K47" s="40">
        <f t="shared" si="0"/>
        <v>0</v>
      </c>
      <c r="L47" s="41">
        <v>0.2</v>
      </c>
      <c r="M47" s="40">
        <f t="shared" si="1"/>
        <v>0</v>
      </c>
      <c r="N47" s="42">
        <f t="shared" si="2"/>
        <v>0</v>
      </c>
    </row>
    <row r="48" spans="1:14" ht="14.5" customHeight="1" x14ac:dyDescent="0.15">
      <c r="A48" s="35">
        <v>43</v>
      </c>
      <c r="B48" s="190"/>
      <c r="C48" s="190"/>
      <c r="D48" s="190"/>
      <c r="E48" s="190"/>
      <c r="F48" s="187"/>
      <c r="G48" s="37">
        <v>3</v>
      </c>
      <c r="H48" s="38" t="s">
        <v>73</v>
      </c>
      <c r="I48" s="39"/>
      <c r="J48" s="43">
        <v>4</v>
      </c>
      <c r="K48" s="40">
        <f t="shared" si="0"/>
        <v>0</v>
      </c>
      <c r="L48" s="41">
        <v>0.2</v>
      </c>
      <c r="M48" s="40">
        <f t="shared" si="1"/>
        <v>0</v>
      </c>
      <c r="N48" s="42">
        <f t="shared" si="2"/>
        <v>0</v>
      </c>
    </row>
    <row r="49" spans="1:22" ht="14.5" customHeight="1" x14ac:dyDescent="0.15">
      <c r="A49" s="35">
        <v>44</v>
      </c>
      <c r="B49" s="190"/>
      <c r="C49" s="190"/>
      <c r="D49" s="190"/>
      <c r="E49" s="190"/>
      <c r="F49" s="187">
        <v>2</v>
      </c>
      <c r="G49" s="37">
        <v>2</v>
      </c>
      <c r="H49" s="38" t="s">
        <v>73</v>
      </c>
      <c r="I49" s="39"/>
      <c r="J49" s="43">
        <v>380</v>
      </c>
      <c r="K49" s="40">
        <f t="shared" si="0"/>
        <v>0</v>
      </c>
      <c r="L49" s="41">
        <v>0.2</v>
      </c>
      <c r="M49" s="40">
        <f t="shared" si="1"/>
        <v>0</v>
      </c>
      <c r="N49" s="42">
        <f t="shared" si="2"/>
        <v>0</v>
      </c>
    </row>
    <row r="50" spans="1:22" ht="14.5" customHeight="1" x14ac:dyDescent="0.15">
      <c r="A50" s="35">
        <v>45</v>
      </c>
      <c r="B50" s="190"/>
      <c r="C50" s="190"/>
      <c r="D50" s="190"/>
      <c r="E50" s="190"/>
      <c r="F50" s="187"/>
      <c r="G50" s="37">
        <v>3</v>
      </c>
      <c r="H50" s="38" t="s">
        <v>73</v>
      </c>
      <c r="I50" s="39"/>
      <c r="J50" s="43">
        <v>381</v>
      </c>
      <c r="K50" s="40">
        <f>SUM(I50*J50)</f>
        <v>0</v>
      </c>
      <c r="L50" s="41">
        <v>0.2</v>
      </c>
      <c r="M50" s="40">
        <f>SUM(K50*0.2)</f>
        <v>0</v>
      </c>
      <c r="N50" s="42">
        <f>SUM(K50+M50)</f>
        <v>0</v>
      </c>
    </row>
    <row r="51" spans="1:22" ht="14.5" customHeight="1" x14ac:dyDescent="0.15">
      <c r="A51" s="35">
        <v>46</v>
      </c>
      <c r="B51" s="190" t="s">
        <v>89</v>
      </c>
      <c r="C51" s="190"/>
      <c r="D51" s="190"/>
      <c r="E51" s="190" t="s">
        <v>90</v>
      </c>
      <c r="F51" s="187">
        <v>1</v>
      </c>
      <c r="G51" s="37">
        <v>2</v>
      </c>
      <c r="H51" s="38" t="s">
        <v>73</v>
      </c>
      <c r="I51" s="39"/>
      <c r="J51" s="43">
        <v>1</v>
      </c>
      <c r="K51" s="40">
        <f t="shared" si="0"/>
        <v>0</v>
      </c>
      <c r="L51" s="41">
        <v>0.2</v>
      </c>
      <c r="M51" s="40">
        <f t="shared" si="1"/>
        <v>0</v>
      </c>
      <c r="N51" s="42">
        <f t="shared" si="2"/>
        <v>0</v>
      </c>
    </row>
    <row r="52" spans="1:22" ht="14.5" customHeight="1" x14ac:dyDescent="0.15">
      <c r="A52" s="35">
        <v>47</v>
      </c>
      <c r="B52" s="190"/>
      <c r="C52" s="190"/>
      <c r="D52" s="190"/>
      <c r="E52" s="190"/>
      <c r="F52" s="187"/>
      <c r="G52" s="37">
        <v>2</v>
      </c>
      <c r="H52" s="38" t="s">
        <v>73</v>
      </c>
      <c r="I52" s="39"/>
      <c r="J52" s="43">
        <v>1</v>
      </c>
      <c r="K52" s="40">
        <f t="shared" si="0"/>
        <v>0</v>
      </c>
      <c r="L52" s="41">
        <v>0.2</v>
      </c>
      <c r="M52" s="40">
        <f t="shared" si="1"/>
        <v>0</v>
      </c>
      <c r="N52" s="42">
        <f t="shared" si="2"/>
        <v>0</v>
      </c>
    </row>
    <row r="53" spans="1:22" ht="14.5" customHeight="1" x14ac:dyDescent="0.15">
      <c r="A53" s="35">
        <v>48</v>
      </c>
      <c r="B53" s="190"/>
      <c r="C53" s="190"/>
      <c r="D53" s="190"/>
      <c r="E53" s="190"/>
      <c r="F53" s="187"/>
      <c r="G53" s="37">
        <v>3</v>
      </c>
      <c r="H53" s="38" t="s">
        <v>73</v>
      </c>
      <c r="I53" s="39"/>
      <c r="J53" s="43">
        <v>1</v>
      </c>
      <c r="K53" s="40">
        <f t="shared" si="0"/>
        <v>0</v>
      </c>
      <c r="L53" s="41">
        <v>0.2</v>
      </c>
      <c r="M53" s="40">
        <f t="shared" si="1"/>
        <v>0</v>
      </c>
      <c r="N53" s="42">
        <f t="shared" si="2"/>
        <v>0</v>
      </c>
      <c r="P53" s="34"/>
      <c r="Q53" s="46"/>
      <c r="R53" s="34"/>
      <c r="S53" s="47"/>
      <c r="T53" s="48"/>
      <c r="U53" s="47"/>
      <c r="V53" s="47"/>
    </row>
    <row r="54" spans="1:22" ht="14.5" customHeight="1" x14ac:dyDescent="0.15">
      <c r="A54" s="35">
        <v>49</v>
      </c>
      <c r="B54" s="190"/>
      <c r="C54" s="190"/>
      <c r="D54" s="190"/>
      <c r="E54" s="190"/>
      <c r="F54" s="187">
        <v>2</v>
      </c>
      <c r="G54" s="38">
        <v>1</v>
      </c>
      <c r="H54" s="38" t="s">
        <v>73</v>
      </c>
      <c r="I54" s="39"/>
      <c r="J54" s="43">
        <v>1</v>
      </c>
      <c r="K54" s="40">
        <f t="shared" si="0"/>
        <v>0</v>
      </c>
      <c r="L54" s="41">
        <v>0.2</v>
      </c>
      <c r="M54" s="40">
        <f t="shared" si="1"/>
        <v>0</v>
      </c>
      <c r="N54" s="42">
        <f t="shared" si="2"/>
        <v>0</v>
      </c>
      <c r="P54" s="34"/>
      <c r="Q54" s="49"/>
      <c r="R54" s="34"/>
      <c r="S54" s="47"/>
      <c r="T54" s="48"/>
      <c r="U54" s="47"/>
      <c r="V54" s="47"/>
    </row>
    <row r="55" spans="1:22" ht="14.5" customHeight="1" x14ac:dyDescent="0.15">
      <c r="A55" s="35">
        <v>50</v>
      </c>
      <c r="B55" s="190"/>
      <c r="C55" s="190"/>
      <c r="D55" s="190"/>
      <c r="E55" s="190"/>
      <c r="F55" s="187"/>
      <c r="G55" s="37">
        <v>2</v>
      </c>
      <c r="H55" s="38" t="s">
        <v>73</v>
      </c>
      <c r="I55" s="39"/>
      <c r="J55" s="43">
        <v>1</v>
      </c>
      <c r="K55" s="40">
        <f t="shared" si="0"/>
        <v>0</v>
      </c>
      <c r="L55" s="41">
        <v>0.2</v>
      </c>
      <c r="M55" s="40">
        <f t="shared" si="1"/>
        <v>0</v>
      </c>
      <c r="N55" s="42">
        <f t="shared" si="2"/>
        <v>0</v>
      </c>
      <c r="P55" s="34"/>
      <c r="Q55" s="49"/>
      <c r="R55" s="34"/>
      <c r="S55" s="47"/>
      <c r="T55" s="48"/>
      <c r="U55" s="47"/>
      <c r="V55" s="47"/>
    </row>
    <row r="56" spans="1:22" ht="14.5" customHeight="1" x14ac:dyDescent="0.15">
      <c r="A56" s="35">
        <v>51</v>
      </c>
      <c r="B56" s="190"/>
      <c r="C56" s="190"/>
      <c r="D56" s="190"/>
      <c r="E56" s="190"/>
      <c r="F56" s="187"/>
      <c r="G56" s="37">
        <v>3</v>
      </c>
      <c r="H56" s="38" t="s">
        <v>73</v>
      </c>
      <c r="I56" s="39"/>
      <c r="J56" s="43">
        <v>1</v>
      </c>
      <c r="K56" s="40">
        <f t="shared" si="0"/>
        <v>0</v>
      </c>
      <c r="L56" s="41">
        <v>0.2</v>
      </c>
      <c r="M56" s="40">
        <f t="shared" si="1"/>
        <v>0</v>
      </c>
      <c r="N56" s="42">
        <f t="shared" si="2"/>
        <v>0</v>
      </c>
      <c r="P56" s="34"/>
      <c r="Q56" s="46"/>
      <c r="R56" s="34"/>
      <c r="S56" s="47"/>
      <c r="T56" s="48"/>
      <c r="U56" s="47"/>
      <c r="V56" s="47"/>
    </row>
    <row r="57" spans="1:22" ht="14.5" customHeight="1" x14ac:dyDescent="0.15">
      <c r="A57" s="35">
        <v>52</v>
      </c>
      <c r="B57" s="190" t="s">
        <v>91</v>
      </c>
      <c r="C57" s="190"/>
      <c r="D57" s="190"/>
      <c r="E57" s="190" t="s">
        <v>92</v>
      </c>
      <c r="F57" s="190">
        <v>1</v>
      </c>
      <c r="G57" s="45">
        <v>1</v>
      </c>
      <c r="H57" s="38" t="s">
        <v>73</v>
      </c>
      <c r="I57" s="39"/>
      <c r="J57" s="43">
        <v>1</v>
      </c>
      <c r="K57" s="40">
        <f t="shared" si="0"/>
        <v>0</v>
      </c>
      <c r="L57" s="41">
        <v>0.2</v>
      </c>
      <c r="M57" s="40">
        <f t="shared" si="1"/>
        <v>0</v>
      </c>
      <c r="N57" s="42">
        <f t="shared" si="2"/>
        <v>0</v>
      </c>
    </row>
    <row r="58" spans="1:22" ht="14.5" customHeight="1" x14ac:dyDescent="0.15">
      <c r="A58" s="35">
        <v>53</v>
      </c>
      <c r="B58" s="190"/>
      <c r="C58" s="190"/>
      <c r="D58" s="190"/>
      <c r="E58" s="190"/>
      <c r="F58" s="190"/>
      <c r="G58" s="37">
        <v>2</v>
      </c>
      <c r="H58" s="38" t="s">
        <v>73</v>
      </c>
      <c r="I58" s="39"/>
      <c r="J58" s="43">
        <v>5</v>
      </c>
      <c r="K58" s="40">
        <f t="shared" si="0"/>
        <v>0</v>
      </c>
      <c r="L58" s="41">
        <v>0.2</v>
      </c>
      <c r="M58" s="40">
        <f t="shared" si="1"/>
        <v>0</v>
      </c>
      <c r="N58" s="42">
        <f t="shared" si="2"/>
        <v>0</v>
      </c>
    </row>
    <row r="59" spans="1:22" ht="14.5" customHeight="1" x14ac:dyDescent="0.15">
      <c r="A59" s="35">
        <v>54</v>
      </c>
      <c r="B59" s="190"/>
      <c r="C59" s="190"/>
      <c r="D59" s="190"/>
      <c r="E59" s="190"/>
      <c r="F59" s="190"/>
      <c r="G59" s="37">
        <v>3</v>
      </c>
      <c r="H59" s="38" t="s">
        <v>73</v>
      </c>
      <c r="I59" s="39"/>
      <c r="J59" s="43">
        <v>6</v>
      </c>
      <c r="K59" s="40">
        <f>SUM(I59*J59)</f>
        <v>0</v>
      </c>
      <c r="L59" s="41">
        <v>0.2</v>
      </c>
      <c r="M59" s="40">
        <f>SUM(K59*0.2)</f>
        <v>0</v>
      </c>
      <c r="N59" s="42">
        <f>SUM(K59+M59)</f>
        <v>0</v>
      </c>
    </row>
    <row r="60" spans="1:22" ht="14.5" customHeight="1" x14ac:dyDescent="0.15">
      <c r="A60" s="35">
        <v>55</v>
      </c>
      <c r="B60" s="190"/>
      <c r="C60" s="190"/>
      <c r="D60" s="190"/>
      <c r="E60" s="190"/>
      <c r="F60" s="187">
        <v>2</v>
      </c>
      <c r="G60" s="38">
        <v>1</v>
      </c>
      <c r="H60" s="38" t="s">
        <v>73</v>
      </c>
      <c r="I60" s="39"/>
      <c r="J60" s="43">
        <v>150</v>
      </c>
      <c r="K60" s="40">
        <f t="shared" si="0"/>
        <v>0</v>
      </c>
      <c r="L60" s="41">
        <v>0.2</v>
      </c>
      <c r="M60" s="40">
        <f t="shared" si="1"/>
        <v>0</v>
      </c>
      <c r="N60" s="42">
        <f t="shared" si="2"/>
        <v>0</v>
      </c>
    </row>
    <row r="61" spans="1:22" ht="14.5" customHeight="1" x14ac:dyDescent="0.15">
      <c r="A61" s="35">
        <v>56</v>
      </c>
      <c r="B61" s="190"/>
      <c r="C61" s="190"/>
      <c r="D61" s="190"/>
      <c r="E61" s="190"/>
      <c r="F61" s="187"/>
      <c r="G61" s="37">
        <v>2</v>
      </c>
      <c r="H61" s="38" t="s">
        <v>73</v>
      </c>
      <c r="I61" s="39"/>
      <c r="J61" s="43">
        <v>250</v>
      </c>
      <c r="K61" s="40">
        <f t="shared" si="0"/>
        <v>0</v>
      </c>
      <c r="L61" s="41">
        <v>0.2</v>
      </c>
      <c r="M61" s="40">
        <f t="shared" si="1"/>
        <v>0</v>
      </c>
      <c r="N61" s="42">
        <f t="shared" si="2"/>
        <v>0</v>
      </c>
    </row>
    <row r="62" spans="1:22" ht="14.5" customHeight="1" x14ac:dyDescent="0.15">
      <c r="A62" s="35">
        <v>57</v>
      </c>
      <c r="B62" s="190"/>
      <c r="C62" s="190"/>
      <c r="D62" s="190"/>
      <c r="E62" s="190"/>
      <c r="F62" s="187"/>
      <c r="G62" s="37">
        <v>3</v>
      </c>
      <c r="H62" s="38" t="s">
        <v>73</v>
      </c>
      <c r="I62" s="39"/>
      <c r="J62" s="43">
        <v>251</v>
      </c>
      <c r="K62" s="40">
        <f>SUM(I62*J62)</f>
        <v>0</v>
      </c>
      <c r="L62" s="41">
        <v>0.2</v>
      </c>
      <c r="M62" s="40">
        <f>SUM(K62*0.2)</f>
        <v>0</v>
      </c>
      <c r="N62" s="42">
        <f>SUM(K62+M62)</f>
        <v>0</v>
      </c>
    </row>
    <row r="63" spans="1:22" ht="14.5" customHeight="1" x14ac:dyDescent="0.15">
      <c r="A63" s="35">
        <v>58</v>
      </c>
      <c r="B63" s="190" t="s">
        <v>93</v>
      </c>
      <c r="C63" s="190"/>
      <c r="D63" s="190"/>
      <c r="E63" s="190" t="s">
        <v>94</v>
      </c>
      <c r="F63" s="190">
        <v>1</v>
      </c>
      <c r="G63" s="37">
        <v>1</v>
      </c>
      <c r="H63" s="38" t="s">
        <v>73</v>
      </c>
      <c r="I63" s="39"/>
      <c r="J63" s="43">
        <v>1</v>
      </c>
      <c r="K63" s="40">
        <f t="shared" si="0"/>
        <v>0</v>
      </c>
      <c r="L63" s="41">
        <v>0.2</v>
      </c>
      <c r="M63" s="40">
        <f t="shared" si="1"/>
        <v>0</v>
      </c>
      <c r="N63" s="42">
        <f t="shared" si="2"/>
        <v>0</v>
      </c>
    </row>
    <row r="64" spans="1:22" ht="14.5" customHeight="1" x14ac:dyDescent="0.15">
      <c r="A64" s="35">
        <v>59</v>
      </c>
      <c r="B64" s="190"/>
      <c r="C64" s="190"/>
      <c r="D64" s="190"/>
      <c r="E64" s="190"/>
      <c r="F64" s="190"/>
      <c r="G64" s="37">
        <v>2</v>
      </c>
      <c r="H64" s="38" t="s">
        <v>73</v>
      </c>
      <c r="I64" s="39"/>
      <c r="J64" s="43">
        <v>5</v>
      </c>
      <c r="K64" s="40">
        <f t="shared" si="0"/>
        <v>0</v>
      </c>
      <c r="L64" s="41">
        <v>0.2</v>
      </c>
      <c r="M64" s="40">
        <f t="shared" si="1"/>
        <v>0</v>
      </c>
      <c r="N64" s="42">
        <f t="shared" si="2"/>
        <v>0</v>
      </c>
    </row>
    <row r="65" spans="1:14" ht="14.5" customHeight="1" x14ac:dyDescent="0.15">
      <c r="A65" s="35">
        <v>60</v>
      </c>
      <c r="B65" s="190"/>
      <c r="C65" s="190"/>
      <c r="D65" s="190"/>
      <c r="E65" s="190"/>
      <c r="F65" s="190">
        <v>2</v>
      </c>
      <c r="G65" s="37">
        <v>1</v>
      </c>
      <c r="H65" s="38" t="s">
        <v>73</v>
      </c>
      <c r="I65" s="39"/>
      <c r="J65" s="43">
        <v>20</v>
      </c>
      <c r="K65" s="40">
        <f t="shared" si="0"/>
        <v>0</v>
      </c>
      <c r="L65" s="41">
        <v>0.2</v>
      </c>
      <c r="M65" s="40">
        <f t="shared" si="1"/>
        <v>0</v>
      </c>
      <c r="N65" s="42">
        <f t="shared" si="2"/>
        <v>0</v>
      </c>
    </row>
    <row r="66" spans="1:14" ht="14.5" customHeight="1" x14ac:dyDescent="0.15">
      <c r="A66" s="35">
        <v>61</v>
      </c>
      <c r="B66" s="190"/>
      <c r="C66" s="190"/>
      <c r="D66" s="190"/>
      <c r="E66" s="190"/>
      <c r="F66" s="190"/>
      <c r="G66" s="38">
        <v>2</v>
      </c>
      <c r="H66" s="38" t="s">
        <v>73</v>
      </c>
      <c r="I66" s="39"/>
      <c r="J66" s="43">
        <v>120</v>
      </c>
      <c r="K66" s="40">
        <f t="shared" si="0"/>
        <v>0</v>
      </c>
      <c r="L66" s="41">
        <v>0.2</v>
      </c>
      <c r="M66" s="40">
        <f t="shared" si="1"/>
        <v>0</v>
      </c>
      <c r="N66" s="42">
        <f t="shared" si="2"/>
        <v>0</v>
      </c>
    </row>
    <row r="67" spans="1:14" ht="14.5" customHeight="1" x14ac:dyDescent="0.15">
      <c r="A67" s="35">
        <v>62</v>
      </c>
      <c r="B67" s="190" t="s">
        <v>95</v>
      </c>
      <c r="C67" s="190"/>
      <c r="D67" s="190"/>
      <c r="E67" s="190" t="s">
        <v>96</v>
      </c>
      <c r="F67" s="36">
        <v>1</v>
      </c>
      <c r="G67" s="38">
        <v>2</v>
      </c>
      <c r="H67" s="38" t="s">
        <v>73</v>
      </c>
      <c r="I67" s="39"/>
      <c r="J67" s="43">
        <v>10</v>
      </c>
      <c r="K67" s="40">
        <f t="shared" si="0"/>
        <v>0</v>
      </c>
      <c r="L67" s="41">
        <v>0.2</v>
      </c>
      <c r="M67" s="40">
        <f t="shared" si="1"/>
        <v>0</v>
      </c>
      <c r="N67" s="42">
        <f t="shared" si="2"/>
        <v>0</v>
      </c>
    </row>
    <row r="68" spans="1:14" ht="14.5" customHeight="1" x14ac:dyDescent="0.15">
      <c r="A68" s="35">
        <v>63</v>
      </c>
      <c r="B68" s="190"/>
      <c r="C68" s="190"/>
      <c r="D68" s="190"/>
      <c r="E68" s="190"/>
      <c r="F68" s="36">
        <v>2</v>
      </c>
      <c r="G68" s="38">
        <v>2</v>
      </c>
      <c r="H68" s="38" t="s">
        <v>73</v>
      </c>
      <c r="I68" s="39"/>
      <c r="J68" s="43">
        <v>4</v>
      </c>
      <c r="K68" s="40">
        <f t="shared" si="0"/>
        <v>0</v>
      </c>
      <c r="L68" s="41">
        <v>0.2</v>
      </c>
      <c r="M68" s="40">
        <f t="shared" si="1"/>
        <v>0</v>
      </c>
      <c r="N68" s="42">
        <f t="shared" si="2"/>
        <v>0</v>
      </c>
    </row>
    <row r="69" spans="1:14" ht="14.5" customHeight="1" x14ac:dyDescent="0.15">
      <c r="A69" s="35">
        <v>64</v>
      </c>
      <c r="B69" s="190" t="s">
        <v>97</v>
      </c>
      <c r="C69" s="190"/>
      <c r="D69" s="190"/>
      <c r="E69" s="190" t="s">
        <v>98</v>
      </c>
      <c r="F69" s="38">
        <v>1</v>
      </c>
      <c r="G69" s="38">
        <v>2</v>
      </c>
      <c r="H69" s="38" t="s">
        <v>73</v>
      </c>
      <c r="I69" s="39"/>
      <c r="J69" s="43">
        <v>20</v>
      </c>
      <c r="K69" s="40">
        <f t="shared" si="0"/>
        <v>0</v>
      </c>
      <c r="L69" s="41">
        <v>0.2</v>
      </c>
      <c r="M69" s="40">
        <f t="shared" si="1"/>
        <v>0</v>
      </c>
      <c r="N69" s="42">
        <f t="shared" si="2"/>
        <v>0</v>
      </c>
    </row>
    <row r="70" spans="1:14" ht="14.5" customHeight="1" x14ac:dyDescent="0.15">
      <c r="A70" s="35">
        <v>65</v>
      </c>
      <c r="B70" s="190"/>
      <c r="C70" s="190"/>
      <c r="D70" s="190"/>
      <c r="E70" s="190"/>
      <c r="F70" s="38">
        <v>2</v>
      </c>
      <c r="G70" s="38">
        <v>2</v>
      </c>
      <c r="H70" s="38" t="s">
        <v>73</v>
      </c>
      <c r="I70" s="39"/>
      <c r="J70" s="43">
        <v>1</v>
      </c>
      <c r="K70" s="40">
        <f t="shared" si="0"/>
        <v>0</v>
      </c>
      <c r="L70" s="41">
        <v>0.2</v>
      </c>
      <c r="M70" s="40">
        <f t="shared" si="1"/>
        <v>0</v>
      </c>
      <c r="N70" s="42">
        <f t="shared" si="2"/>
        <v>0</v>
      </c>
    </row>
    <row r="71" spans="1:14" ht="14.5" customHeight="1" x14ac:dyDescent="0.15">
      <c r="A71" s="35">
        <v>66</v>
      </c>
      <c r="B71" s="190" t="s">
        <v>99</v>
      </c>
      <c r="C71" s="190"/>
      <c r="D71" s="190"/>
      <c r="E71" s="190" t="s">
        <v>100</v>
      </c>
      <c r="F71" s="37">
        <v>1</v>
      </c>
      <c r="G71" s="38">
        <v>2</v>
      </c>
      <c r="H71" s="38" t="s">
        <v>73</v>
      </c>
      <c r="I71" s="39"/>
      <c r="J71" s="43">
        <v>1</v>
      </c>
      <c r="K71" s="40">
        <f t="shared" si="0"/>
        <v>0</v>
      </c>
      <c r="L71" s="41">
        <v>0.2</v>
      </c>
      <c r="M71" s="40">
        <f t="shared" si="1"/>
        <v>0</v>
      </c>
      <c r="N71" s="42">
        <f t="shared" si="2"/>
        <v>0</v>
      </c>
    </row>
    <row r="72" spans="1:14" ht="14.5" customHeight="1" x14ac:dyDescent="0.15">
      <c r="A72" s="35">
        <v>67</v>
      </c>
      <c r="B72" s="190"/>
      <c r="C72" s="190"/>
      <c r="D72" s="190"/>
      <c r="E72" s="190"/>
      <c r="F72" s="37">
        <v>2</v>
      </c>
      <c r="G72" s="38">
        <v>2</v>
      </c>
      <c r="H72" s="38" t="s">
        <v>73</v>
      </c>
      <c r="I72" s="39"/>
      <c r="J72" s="43">
        <v>10</v>
      </c>
      <c r="K72" s="40">
        <f t="shared" ref="K72:K80" si="3">SUM(I72*J72)</f>
        <v>0</v>
      </c>
      <c r="L72" s="41">
        <v>0.2</v>
      </c>
      <c r="M72" s="40">
        <f t="shared" ref="M72:M80" si="4">SUM(K72*0.2)</f>
        <v>0</v>
      </c>
      <c r="N72" s="42">
        <f t="shared" ref="N72:N80" si="5">SUM(K72+M72)</f>
        <v>0</v>
      </c>
    </row>
    <row r="73" spans="1:14" ht="14.5" customHeight="1" x14ac:dyDescent="0.15">
      <c r="A73" s="35">
        <v>68</v>
      </c>
      <c r="B73" s="190" t="s">
        <v>101</v>
      </c>
      <c r="C73" s="190"/>
      <c r="D73" s="190"/>
      <c r="E73" s="190" t="s">
        <v>102</v>
      </c>
      <c r="F73" s="37">
        <v>1</v>
      </c>
      <c r="G73" s="38">
        <v>2</v>
      </c>
      <c r="H73" s="38" t="s">
        <v>73</v>
      </c>
      <c r="I73" s="39"/>
      <c r="J73" s="43">
        <v>5</v>
      </c>
      <c r="K73" s="40">
        <f t="shared" si="3"/>
        <v>0</v>
      </c>
      <c r="L73" s="41">
        <v>0.2</v>
      </c>
      <c r="M73" s="40">
        <f t="shared" si="4"/>
        <v>0</v>
      </c>
      <c r="N73" s="42">
        <f t="shared" si="5"/>
        <v>0</v>
      </c>
    </row>
    <row r="74" spans="1:14" ht="14.5" customHeight="1" x14ac:dyDescent="0.15">
      <c r="A74" s="35">
        <v>69</v>
      </c>
      <c r="B74" s="190"/>
      <c r="C74" s="190"/>
      <c r="D74" s="190"/>
      <c r="E74" s="190"/>
      <c r="F74" s="37">
        <v>2</v>
      </c>
      <c r="G74" s="38">
        <v>2</v>
      </c>
      <c r="H74" s="38" t="s">
        <v>73</v>
      </c>
      <c r="I74" s="39"/>
      <c r="J74" s="43">
        <v>1</v>
      </c>
      <c r="K74" s="40">
        <f t="shared" si="3"/>
        <v>0</v>
      </c>
      <c r="L74" s="41">
        <v>0.2</v>
      </c>
      <c r="M74" s="40">
        <f t="shared" si="4"/>
        <v>0</v>
      </c>
      <c r="N74" s="42">
        <f t="shared" si="5"/>
        <v>0</v>
      </c>
    </row>
    <row r="75" spans="1:14" ht="14.5" customHeight="1" x14ac:dyDescent="0.15">
      <c r="A75" s="35">
        <v>70</v>
      </c>
      <c r="B75" s="190" t="s">
        <v>103</v>
      </c>
      <c r="C75" s="190"/>
      <c r="D75" s="190"/>
      <c r="E75" s="190">
        <v>395</v>
      </c>
      <c r="F75" s="37">
        <v>1</v>
      </c>
      <c r="G75" s="38">
        <v>2</v>
      </c>
      <c r="H75" s="38" t="s">
        <v>73</v>
      </c>
      <c r="I75" s="39"/>
      <c r="J75" s="43">
        <v>1</v>
      </c>
      <c r="K75" s="40">
        <f t="shared" si="3"/>
        <v>0</v>
      </c>
      <c r="L75" s="41">
        <v>0.2</v>
      </c>
      <c r="M75" s="40">
        <f t="shared" si="4"/>
        <v>0</v>
      </c>
      <c r="N75" s="42">
        <f t="shared" si="5"/>
        <v>0</v>
      </c>
    </row>
    <row r="76" spans="1:14" ht="14.5" customHeight="1" x14ac:dyDescent="0.15">
      <c r="A76" s="35">
        <v>71</v>
      </c>
      <c r="B76" s="190"/>
      <c r="C76" s="190"/>
      <c r="D76" s="190"/>
      <c r="E76" s="190"/>
      <c r="F76" s="37">
        <v>2</v>
      </c>
      <c r="G76" s="38">
        <v>2</v>
      </c>
      <c r="H76" s="38" t="s">
        <v>73</v>
      </c>
      <c r="I76" s="39"/>
      <c r="J76" s="43">
        <v>1</v>
      </c>
      <c r="K76" s="40">
        <f t="shared" si="3"/>
        <v>0</v>
      </c>
      <c r="L76" s="41">
        <v>0.2</v>
      </c>
      <c r="M76" s="40">
        <f t="shared" si="4"/>
        <v>0</v>
      </c>
      <c r="N76" s="42">
        <f t="shared" si="5"/>
        <v>0</v>
      </c>
    </row>
    <row r="77" spans="1:14" ht="14.5" customHeight="1" x14ac:dyDescent="0.15">
      <c r="A77" s="35">
        <v>72</v>
      </c>
      <c r="B77" s="190" t="s">
        <v>104</v>
      </c>
      <c r="C77" s="190"/>
      <c r="D77" s="190"/>
      <c r="E77" s="190" t="s">
        <v>105</v>
      </c>
      <c r="F77" s="38">
        <v>1</v>
      </c>
      <c r="G77" s="38">
        <v>2</v>
      </c>
      <c r="H77" s="38" t="s">
        <v>73</v>
      </c>
      <c r="I77" s="39"/>
      <c r="J77" s="43">
        <v>6</v>
      </c>
      <c r="K77" s="40">
        <f t="shared" si="3"/>
        <v>0</v>
      </c>
      <c r="L77" s="41">
        <v>0.2</v>
      </c>
      <c r="M77" s="40">
        <f t="shared" si="4"/>
        <v>0</v>
      </c>
      <c r="N77" s="42">
        <f t="shared" si="5"/>
        <v>0</v>
      </c>
    </row>
    <row r="78" spans="1:14" ht="14.5" customHeight="1" x14ac:dyDescent="0.15">
      <c r="A78" s="35">
        <v>73</v>
      </c>
      <c r="B78" s="190"/>
      <c r="C78" s="190"/>
      <c r="D78" s="190"/>
      <c r="E78" s="190"/>
      <c r="F78" s="38">
        <v>2</v>
      </c>
      <c r="G78" s="38">
        <v>2</v>
      </c>
      <c r="H78" s="38" t="s">
        <v>73</v>
      </c>
      <c r="I78" s="39"/>
      <c r="J78" s="43">
        <v>1</v>
      </c>
      <c r="K78" s="40">
        <f t="shared" si="3"/>
        <v>0</v>
      </c>
      <c r="L78" s="41">
        <v>0.2</v>
      </c>
      <c r="M78" s="40">
        <f t="shared" si="4"/>
        <v>0</v>
      </c>
      <c r="N78" s="42">
        <f t="shared" si="5"/>
        <v>0</v>
      </c>
    </row>
    <row r="79" spans="1:14" ht="14.5" customHeight="1" x14ac:dyDescent="0.15">
      <c r="A79" s="35">
        <v>74</v>
      </c>
      <c r="B79" s="190" t="s">
        <v>106</v>
      </c>
      <c r="C79" s="190"/>
      <c r="D79" s="190"/>
      <c r="E79" s="190" t="s">
        <v>107</v>
      </c>
      <c r="F79" s="38">
        <v>1</v>
      </c>
      <c r="G79" s="38">
        <v>2</v>
      </c>
      <c r="H79" s="38" t="s">
        <v>73</v>
      </c>
      <c r="I79" s="39"/>
      <c r="J79" s="43">
        <v>3</v>
      </c>
      <c r="K79" s="40">
        <f t="shared" si="3"/>
        <v>0</v>
      </c>
      <c r="L79" s="41">
        <v>0.2</v>
      </c>
      <c r="M79" s="40">
        <f t="shared" si="4"/>
        <v>0</v>
      </c>
      <c r="N79" s="42">
        <f t="shared" si="5"/>
        <v>0</v>
      </c>
    </row>
    <row r="80" spans="1:14" ht="14.5" customHeight="1" thickBot="1" x14ac:dyDescent="0.2">
      <c r="A80" s="50">
        <v>75</v>
      </c>
      <c r="B80" s="188"/>
      <c r="C80" s="188"/>
      <c r="D80" s="188"/>
      <c r="E80" s="188"/>
      <c r="F80" s="51">
        <v>2</v>
      </c>
      <c r="G80" s="51">
        <v>2</v>
      </c>
      <c r="H80" s="51" t="s">
        <v>73</v>
      </c>
      <c r="I80" s="52"/>
      <c r="J80" s="53">
        <v>1</v>
      </c>
      <c r="K80" s="54">
        <f t="shared" si="3"/>
        <v>0</v>
      </c>
      <c r="L80" s="55">
        <v>0.2</v>
      </c>
      <c r="M80" s="54">
        <f t="shared" si="4"/>
        <v>0</v>
      </c>
      <c r="N80" s="56">
        <f t="shared" si="5"/>
        <v>0</v>
      </c>
    </row>
    <row r="81" spans="1:16" ht="14.5" customHeight="1" thickBot="1" x14ac:dyDescent="0.2">
      <c r="A81" s="34"/>
      <c r="B81" s="189"/>
      <c r="C81" s="189"/>
      <c r="D81" s="189"/>
      <c r="E81" s="57"/>
      <c r="F81" s="34"/>
      <c r="G81" s="34"/>
      <c r="H81" s="34"/>
      <c r="I81" s="58"/>
      <c r="J81" s="34"/>
      <c r="K81" s="47"/>
      <c r="L81" s="48"/>
      <c r="M81" s="47"/>
      <c r="N81" s="47"/>
    </row>
    <row r="82" spans="1:16" ht="14.5" customHeight="1" x14ac:dyDescent="0.15">
      <c r="A82" s="181" t="s">
        <v>58</v>
      </c>
      <c r="B82" s="165" t="s">
        <v>108</v>
      </c>
      <c r="C82" s="165"/>
      <c r="D82" s="165"/>
      <c r="E82" s="165" t="s">
        <v>109</v>
      </c>
      <c r="F82" s="165" t="s">
        <v>110</v>
      </c>
      <c r="G82" s="165" t="s">
        <v>111</v>
      </c>
      <c r="H82" s="165" t="s">
        <v>63</v>
      </c>
      <c r="I82" s="183" t="s">
        <v>64</v>
      </c>
      <c r="J82" s="165" t="s">
        <v>65</v>
      </c>
      <c r="K82" s="165" t="s">
        <v>66</v>
      </c>
      <c r="L82" s="165" t="s">
        <v>112</v>
      </c>
      <c r="M82" s="165" t="s">
        <v>68</v>
      </c>
      <c r="N82" s="176" t="s">
        <v>113</v>
      </c>
    </row>
    <row r="83" spans="1:16" x14ac:dyDescent="0.15">
      <c r="A83" s="182"/>
      <c r="B83" s="175"/>
      <c r="C83" s="175"/>
      <c r="D83" s="175"/>
      <c r="E83" s="175"/>
      <c r="F83" s="175"/>
      <c r="G83" s="175"/>
      <c r="H83" s="175"/>
      <c r="I83" s="184"/>
      <c r="J83" s="175"/>
      <c r="K83" s="175"/>
      <c r="L83" s="175"/>
      <c r="M83" s="175"/>
      <c r="N83" s="177"/>
    </row>
    <row r="84" spans="1:16" x14ac:dyDescent="0.15">
      <c r="A84" s="182"/>
      <c r="B84" s="175"/>
      <c r="C84" s="175"/>
      <c r="D84" s="175"/>
      <c r="E84" s="175"/>
      <c r="F84" s="175"/>
      <c r="G84" s="175"/>
      <c r="H84" s="175"/>
      <c r="I84" s="184"/>
      <c r="J84" s="175"/>
      <c r="K84" s="175"/>
      <c r="L84" s="175"/>
      <c r="M84" s="175"/>
      <c r="N84" s="177"/>
    </row>
    <row r="85" spans="1:16" x14ac:dyDescent="0.15">
      <c r="A85" s="182"/>
      <c r="B85" s="175"/>
      <c r="C85" s="175"/>
      <c r="D85" s="175"/>
      <c r="E85" s="175"/>
      <c r="F85" s="175"/>
      <c r="G85" s="175"/>
      <c r="H85" s="175"/>
      <c r="I85" s="184"/>
      <c r="J85" s="175"/>
      <c r="K85" s="175"/>
      <c r="L85" s="175"/>
      <c r="M85" s="175"/>
      <c r="N85" s="177"/>
    </row>
    <row r="86" spans="1:16" ht="14.5" customHeight="1" x14ac:dyDescent="0.15">
      <c r="A86" s="35">
        <v>76</v>
      </c>
      <c r="B86" s="190" t="s">
        <v>114</v>
      </c>
      <c r="C86" s="190"/>
      <c r="D86" s="190"/>
      <c r="E86" s="190" t="s">
        <v>115</v>
      </c>
      <c r="F86" s="38">
        <v>1</v>
      </c>
      <c r="G86" s="38">
        <v>2</v>
      </c>
      <c r="H86" s="38" t="s">
        <v>73</v>
      </c>
      <c r="I86" s="39"/>
      <c r="J86" s="43">
        <v>10</v>
      </c>
      <c r="K86" s="40">
        <f t="shared" ref="K86:K137" si="6">SUM(I86*J86)</f>
        <v>0</v>
      </c>
      <c r="L86" s="41">
        <v>0.2</v>
      </c>
      <c r="M86" s="40">
        <f t="shared" ref="M86:M137" si="7">SUM(K86*0.2)</f>
        <v>0</v>
      </c>
      <c r="N86" s="42">
        <f t="shared" ref="N86:N137" si="8">SUM(K86+M86)</f>
        <v>0</v>
      </c>
      <c r="P86" s="59"/>
    </row>
    <row r="87" spans="1:16" ht="14.5" customHeight="1" x14ac:dyDescent="0.15">
      <c r="A87" s="35">
        <v>77</v>
      </c>
      <c r="B87" s="190"/>
      <c r="C87" s="190"/>
      <c r="D87" s="190"/>
      <c r="E87" s="190"/>
      <c r="F87" s="38">
        <v>2</v>
      </c>
      <c r="G87" s="38">
        <v>2</v>
      </c>
      <c r="H87" s="38" t="s">
        <v>73</v>
      </c>
      <c r="I87" s="39"/>
      <c r="J87" s="43">
        <v>20</v>
      </c>
      <c r="K87" s="40">
        <f t="shared" si="6"/>
        <v>0</v>
      </c>
      <c r="L87" s="41">
        <v>0.2</v>
      </c>
      <c r="M87" s="40">
        <f t="shared" si="7"/>
        <v>0</v>
      </c>
      <c r="N87" s="42">
        <f t="shared" si="8"/>
        <v>0</v>
      </c>
      <c r="P87" s="59"/>
    </row>
    <row r="88" spans="1:16" ht="14.5" customHeight="1" x14ac:dyDescent="0.15">
      <c r="A88" s="35">
        <v>78</v>
      </c>
      <c r="B88" s="190" t="s">
        <v>116</v>
      </c>
      <c r="C88" s="190"/>
      <c r="D88" s="190"/>
      <c r="E88" s="190">
        <v>382</v>
      </c>
      <c r="F88" s="38">
        <v>1</v>
      </c>
      <c r="G88" s="38">
        <v>2</v>
      </c>
      <c r="H88" s="38" t="s">
        <v>73</v>
      </c>
      <c r="I88" s="39"/>
      <c r="J88" s="43">
        <v>5</v>
      </c>
      <c r="K88" s="40">
        <f t="shared" si="6"/>
        <v>0</v>
      </c>
      <c r="L88" s="41">
        <v>0.2</v>
      </c>
      <c r="M88" s="40">
        <f t="shared" si="7"/>
        <v>0</v>
      </c>
      <c r="N88" s="42">
        <f t="shared" si="8"/>
        <v>0</v>
      </c>
      <c r="P88" s="59"/>
    </row>
    <row r="89" spans="1:16" ht="14.5" customHeight="1" x14ac:dyDescent="0.15">
      <c r="A89" s="35">
        <v>79</v>
      </c>
      <c r="B89" s="190"/>
      <c r="C89" s="190"/>
      <c r="D89" s="190"/>
      <c r="E89" s="190"/>
      <c r="F89" s="38">
        <v>2</v>
      </c>
      <c r="G89" s="38">
        <v>2</v>
      </c>
      <c r="H89" s="38" t="s">
        <v>73</v>
      </c>
      <c r="I89" s="39"/>
      <c r="J89" s="43">
        <v>30</v>
      </c>
      <c r="K89" s="40">
        <f t="shared" si="6"/>
        <v>0</v>
      </c>
      <c r="L89" s="41">
        <v>0.2</v>
      </c>
      <c r="M89" s="40">
        <f t="shared" si="7"/>
        <v>0</v>
      </c>
      <c r="N89" s="42">
        <f t="shared" si="8"/>
        <v>0</v>
      </c>
      <c r="P89" s="59"/>
    </row>
    <row r="90" spans="1:16" ht="14.5" customHeight="1" x14ac:dyDescent="0.15">
      <c r="A90" s="35">
        <v>80</v>
      </c>
      <c r="B90" s="190" t="s">
        <v>117</v>
      </c>
      <c r="C90" s="190"/>
      <c r="D90" s="190"/>
      <c r="E90" s="190">
        <v>383</v>
      </c>
      <c r="F90" s="38">
        <v>1</v>
      </c>
      <c r="G90" s="38">
        <v>2</v>
      </c>
      <c r="H90" s="38" t="s">
        <v>73</v>
      </c>
      <c r="I90" s="39"/>
      <c r="J90" s="43">
        <v>5</v>
      </c>
      <c r="K90" s="40">
        <f t="shared" si="6"/>
        <v>0</v>
      </c>
      <c r="L90" s="41">
        <v>0.2</v>
      </c>
      <c r="M90" s="40">
        <f t="shared" si="7"/>
        <v>0</v>
      </c>
      <c r="N90" s="42">
        <f t="shared" si="8"/>
        <v>0</v>
      </c>
      <c r="P90" s="59"/>
    </row>
    <row r="91" spans="1:16" ht="14.5" customHeight="1" x14ac:dyDescent="0.15">
      <c r="A91" s="35">
        <v>81</v>
      </c>
      <c r="B91" s="190"/>
      <c r="C91" s="190"/>
      <c r="D91" s="190"/>
      <c r="E91" s="190"/>
      <c r="F91" s="38">
        <v>2</v>
      </c>
      <c r="G91" s="38">
        <v>2</v>
      </c>
      <c r="H91" s="38" t="s">
        <v>73</v>
      </c>
      <c r="I91" s="39"/>
      <c r="J91" s="43">
        <v>1</v>
      </c>
      <c r="K91" s="40">
        <f t="shared" si="6"/>
        <v>0</v>
      </c>
      <c r="L91" s="41">
        <v>0.2</v>
      </c>
      <c r="M91" s="40">
        <f t="shared" si="7"/>
        <v>0</v>
      </c>
      <c r="N91" s="42">
        <f t="shared" si="8"/>
        <v>0</v>
      </c>
      <c r="P91" s="59"/>
    </row>
    <row r="92" spans="1:16" ht="14.5" customHeight="1" x14ac:dyDescent="0.15">
      <c r="A92" s="35">
        <v>82</v>
      </c>
      <c r="B92" s="190" t="s">
        <v>118</v>
      </c>
      <c r="C92" s="190"/>
      <c r="D92" s="190"/>
      <c r="E92" s="190" t="s">
        <v>119</v>
      </c>
      <c r="F92" s="187" t="s">
        <v>120</v>
      </c>
      <c r="G92" s="38" t="s">
        <v>120</v>
      </c>
      <c r="H92" s="38" t="s">
        <v>120</v>
      </c>
      <c r="I92" s="60" t="s">
        <v>120</v>
      </c>
      <c r="J92" s="43" t="s">
        <v>120</v>
      </c>
      <c r="K92" s="40" t="s">
        <v>120</v>
      </c>
      <c r="L92" s="41" t="s">
        <v>120</v>
      </c>
      <c r="M92" s="40" t="s">
        <v>120</v>
      </c>
      <c r="N92" s="42" t="s">
        <v>120</v>
      </c>
      <c r="P92" s="59"/>
    </row>
    <row r="93" spans="1:16" ht="14.5" customHeight="1" x14ac:dyDescent="0.15">
      <c r="A93" s="35">
        <v>83</v>
      </c>
      <c r="B93" s="190"/>
      <c r="C93" s="190"/>
      <c r="D93" s="190"/>
      <c r="E93" s="190"/>
      <c r="F93" s="187"/>
      <c r="G93" s="37" t="s">
        <v>120</v>
      </c>
      <c r="H93" s="38" t="s">
        <v>120</v>
      </c>
      <c r="I93" s="60" t="s">
        <v>120</v>
      </c>
      <c r="J93" s="43" t="s">
        <v>120</v>
      </c>
      <c r="K93" s="40" t="s">
        <v>120</v>
      </c>
      <c r="L93" s="41" t="s">
        <v>120</v>
      </c>
      <c r="M93" s="40" t="s">
        <v>120</v>
      </c>
      <c r="N93" s="42" t="s">
        <v>120</v>
      </c>
      <c r="P93" s="59"/>
    </row>
    <row r="94" spans="1:16" x14ac:dyDescent="0.15">
      <c r="A94" s="35">
        <v>84</v>
      </c>
      <c r="B94" s="190"/>
      <c r="C94" s="190"/>
      <c r="D94" s="190"/>
      <c r="E94" s="190"/>
      <c r="F94" s="187"/>
      <c r="G94" s="37" t="s">
        <v>120</v>
      </c>
      <c r="H94" s="38" t="s">
        <v>120</v>
      </c>
      <c r="I94" s="60" t="s">
        <v>120</v>
      </c>
      <c r="J94" s="43" t="s">
        <v>120</v>
      </c>
      <c r="K94" s="40" t="s">
        <v>120</v>
      </c>
      <c r="L94" s="41" t="s">
        <v>120</v>
      </c>
      <c r="M94" s="40" t="s">
        <v>120</v>
      </c>
      <c r="N94" s="42" t="s">
        <v>120</v>
      </c>
      <c r="P94" s="59"/>
    </row>
    <row r="95" spans="1:16" x14ac:dyDescent="0.15">
      <c r="A95" s="35">
        <v>85</v>
      </c>
      <c r="B95" s="190"/>
      <c r="C95" s="190"/>
      <c r="D95" s="190"/>
      <c r="E95" s="190"/>
      <c r="F95" s="187">
        <v>2</v>
      </c>
      <c r="G95" s="38">
        <v>1</v>
      </c>
      <c r="H95" s="38" t="s">
        <v>73</v>
      </c>
      <c r="I95" s="39"/>
      <c r="J95" s="43">
        <v>1</v>
      </c>
      <c r="K95" s="40">
        <f t="shared" si="6"/>
        <v>0</v>
      </c>
      <c r="L95" s="41">
        <v>0.2</v>
      </c>
      <c r="M95" s="40">
        <f t="shared" si="7"/>
        <v>0</v>
      </c>
      <c r="N95" s="42">
        <f t="shared" si="8"/>
        <v>0</v>
      </c>
      <c r="P95" s="59"/>
    </row>
    <row r="96" spans="1:16" ht="14.5" customHeight="1" x14ac:dyDescent="0.15">
      <c r="A96" s="35">
        <v>86</v>
      </c>
      <c r="B96" s="190"/>
      <c r="C96" s="190"/>
      <c r="D96" s="190"/>
      <c r="E96" s="190"/>
      <c r="F96" s="187"/>
      <c r="G96" s="37">
        <v>2</v>
      </c>
      <c r="H96" s="38" t="s">
        <v>73</v>
      </c>
      <c r="I96" s="39"/>
      <c r="J96" s="43">
        <v>450</v>
      </c>
      <c r="K96" s="40">
        <f t="shared" si="6"/>
        <v>0</v>
      </c>
      <c r="L96" s="41">
        <v>0.2</v>
      </c>
      <c r="M96" s="40">
        <f t="shared" si="7"/>
        <v>0</v>
      </c>
      <c r="N96" s="42">
        <f t="shared" si="8"/>
        <v>0</v>
      </c>
      <c r="P96" s="59"/>
    </row>
    <row r="97" spans="1:16" ht="14.5" customHeight="1" x14ac:dyDescent="0.15">
      <c r="A97" s="35">
        <v>87</v>
      </c>
      <c r="B97" s="190"/>
      <c r="C97" s="190"/>
      <c r="D97" s="190"/>
      <c r="E97" s="190"/>
      <c r="F97" s="187"/>
      <c r="G97" s="37">
        <v>3</v>
      </c>
      <c r="H97" s="38" t="s">
        <v>73</v>
      </c>
      <c r="I97" s="39"/>
      <c r="J97" s="43">
        <v>1</v>
      </c>
      <c r="K97" s="40">
        <f t="shared" si="6"/>
        <v>0</v>
      </c>
      <c r="L97" s="41">
        <v>0.2</v>
      </c>
      <c r="M97" s="40">
        <f t="shared" si="7"/>
        <v>0</v>
      </c>
      <c r="N97" s="42">
        <f t="shared" si="8"/>
        <v>0</v>
      </c>
      <c r="P97" s="59"/>
    </row>
    <row r="98" spans="1:16" ht="14.5" customHeight="1" x14ac:dyDescent="0.15">
      <c r="A98" s="35">
        <v>88</v>
      </c>
      <c r="B98" s="190" t="s">
        <v>121</v>
      </c>
      <c r="C98" s="190"/>
      <c r="D98" s="190"/>
      <c r="E98" s="190" t="s">
        <v>122</v>
      </c>
      <c r="F98" s="187">
        <v>1</v>
      </c>
      <c r="G98" s="38">
        <v>1</v>
      </c>
      <c r="H98" s="38" t="s">
        <v>73</v>
      </c>
      <c r="I98" s="39"/>
      <c r="J98" s="43">
        <v>1</v>
      </c>
      <c r="K98" s="40">
        <f t="shared" si="6"/>
        <v>0</v>
      </c>
      <c r="L98" s="41">
        <v>0.2</v>
      </c>
      <c r="M98" s="40">
        <f t="shared" si="7"/>
        <v>0</v>
      </c>
      <c r="N98" s="42">
        <f t="shared" si="8"/>
        <v>0</v>
      </c>
      <c r="P98" s="59"/>
    </row>
    <row r="99" spans="1:16" ht="14.5" customHeight="1" x14ac:dyDescent="0.15">
      <c r="A99" s="35">
        <v>89</v>
      </c>
      <c r="B99" s="190"/>
      <c r="C99" s="190"/>
      <c r="D99" s="190"/>
      <c r="E99" s="190"/>
      <c r="F99" s="187"/>
      <c r="G99" s="37">
        <v>2</v>
      </c>
      <c r="H99" s="38" t="s">
        <v>73</v>
      </c>
      <c r="I99" s="39"/>
      <c r="J99" s="43">
        <v>10</v>
      </c>
      <c r="K99" s="40">
        <f t="shared" si="6"/>
        <v>0</v>
      </c>
      <c r="L99" s="41">
        <v>0.2</v>
      </c>
      <c r="M99" s="40">
        <f t="shared" si="7"/>
        <v>0</v>
      </c>
      <c r="N99" s="42">
        <f t="shared" si="8"/>
        <v>0</v>
      </c>
      <c r="P99" s="59"/>
    </row>
    <row r="100" spans="1:16" ht="14.5" customHeight="1" x14ac:dyDescent="0.15">
      <c r="A100" s="35">
        <v>90</v>
      </c>
      <c r="B100" s="190"/>
      <c r="C100" s="190"/>
      <c r="D100" s="190"/>
      <c r="E100" s="190"/>
      <c r="F100" s="187"/>
      <c r="G100" s="37">
        <v>3</v>
      </c>
      <c r="H100" s="38" t="s">
        <v>73</v>
      </c>
      <c r="I100" s="39"/>
      <c r="J100" s="43">
        <v>11</v>
      </c>
      <c r="K100" s="40">
        <f>SUM(I100*J100)</f>
        <v>0</v>
      </c>
      <c r="L100" s="41">
        <v>0.2</v>
      </c>
      <c r="M100" s="40">
        <f>SUM(K100*0.2)</f>
        <v>0</v>
      </c>
      <c r="N100" s="42">
        <f>SUM(K100+M100)</f>
        <v>0</v>
      </c>
      <c r="P100" s="59"/>
    </row>
    <row r="101" spans="1:16" ht="14.5" customHeight="1" x14ac:dyDescent="0.15">
      <c r="A101" s="35">
        <v>91</v>
      </c>
      <c r="B101" s="190"/>
      <c r="C101" s="190"/>
      <c r="D101" s="190"/>
      <c r="E101" s="190"/>
      <c r="F101" s="187">
        <v>2</v>
      </c>
      <c r="G101" s="38">
        <v>1</v>
      </c>
      <c r="H101" s="38" t="s">
        <v>73</v>
      </c>
      <c r="I101" s="39"/>
      <c r="J101" s="43">
        <v>5</v>
      </c>
      <c r="K101" s="40">
        <f t="shared" si="6"/>
        <v>0</v>
      </c>
      <c r="L101" s="41">
        <v>0.2</v>
      </c>
      <c r="M101" s="40">
        <f t="shared" si="7"/>
        <v>0</v>
      </c>
      <c r="N101" s="42">
        <f t="shared" si="8"/>
        <v>0</v>
      </c>
      <c r="P101" s="59"/>
    </row>
    <row r="102" spans="1:16" ht="19.5" customHeight="1" x14ac:dyDescent="0.15">
      <c r="A102" s="35">
        <v>92</v>
      </c>
      <c r="B102" s="190"/>
      <c r="C102" s="190"/>
      <c r="D102" s="190"/>
      <c r="E102" s="190"/>
      <c r="F102" s="187"/>
      <c r="G102" s="37">
        <v>2</v>
      </c>
      <c r="H102" s="38" t="s">
        <v>73</v>
      </c>
      <c r="I102" s="39"/>
      <c r="J102" s="43">
        <v>35</v>
      </c>
      <c r="K102" s="40">
        <f t="shared" si="6"/>
        <v>0</v>
      </c>
      <c r="L102" s="41">
        <v>0.2</v>
      </c>
      <c r="M102" s="40">
        <f t="shared" si="7"/>
        <v>0</v>
      </c>
      <c r="N102" s="42">
        <f t="shared" si="8"/>
        <v>0</v>
      </c>
      <c r="P102" s="59"/>
    </row>
    <row r="103" spans="1:16" ht="17" customHeight="1" x14ac:dyDescent="0.15">
      <c r="A103" s="35">
        <v>93</v>
      </c>
      <c r="B103" s="190"/>
      <c r="C103" s="190"/>
      <c r="D103" s="190"/>
      <c r="E103" s="190"/>
      <c r="F103" s="187"/>
      <c r="G103" s="37">
        <v>3</v>
      </c>
      <c r="H103" s="38" t="s">
        <v>73</v>
      </c>
      <c r="I103" s="39"/>
      <c r="J103" s="43">
        <v>1</v>
      </c>
      <c r="K103" s="40">
        <f t="shared" si="6"/>
        <v>0</v>
      </c>
      <c r="L103" s="41">
        <v>0.2</v>
      </c>
      <c r="M103" s="40">
        <f t="shared" si="7"/>
        <v>0</v>
      </c>
      <c r="N103" s="42">
        <f t="shared" si="8"/>
        <v>0</v>
      </c>
      <c r="P103" s="59"/>
    </row>
    <row r="104" spans="1:16" ht="38.25" customHeight="1" x14ac:dyDescent="0.15">
      <c r="A104" s="35">
        <v>94</v>
      </c>
      <c r="B104" s="190" t="s">
        <v>123</v>
      </c>
      <c r="C104" s="190"/>
      <c r="D104" s="190"/>
      <c r="E104" s="36" t="s">
        <v>124</v>
      </c>
      <c r="F104" s="38" t="s">
        <v>125</v>
      </c>
      <c r="G104" s="36">
        <v>2</v>
      </c>
      <c r="H104" s="38" t="s">
        <v>73</v>
      </c>
      <c r="I104" s="39"/>
      <c r="J104" s="43">
        <v>20</v>
      </c>
      <c r="K104" s="40">
        <f t="shared" si="6"/>
        <v>0</v>
      </c>
      <c r="L104" s="41">
        <v>0.2</v>
      </c>
      <c r="M104" s="40">
        <f t="shared" si="7"/>
        <v>0</v>
      </c>
      <c r="N104" s="42">
        <f t="shared" si="8"/>
        <v>0</v>
      </c>
      <c r="P104" s="59"/>
    </row>
    <row r="105" spans="1:16" ht="14.5" customHeight="1" x14ac:dyDescent="0.15">
      <c r="A105" s="35">
        <v>95</v>
      </c>
      <c r="B105" s="190" t="s">
        <v>126</v>
      </c>
      <c r="C105" s="190"/>
      <c r="D105" s="190"/>
      <c r="E105" s="190">
        <v>703</v>
      </c>
      <c r="F105" s="36">
        <v>1</v>
      </c>
      <c r="G105" s="36">
        <v>2</v>
      </c>
      <c r="H105" s="38" t="s">
        <v>73</v>
      </c>
      <c r="I105" s="39"/>
      <c r="J105" s="43">
        <v>20</v>
      </c>
      <c r="K105" s="40">
        <f t="shared" si="6"/>
        <v>0</v>
      </c>
      <c r="L105" s="41">
        <v>0.2</v>
      </c>
      <c r="M105" s="40">
        <f t="shared" si="7"/>
        <v>0</v>
      </c>
      <c r="N105" s="42">
        <f t="shared" si="8"/>
        <v>0</v>
      </c>
      <c r="P105" s="59"/>
    </row>
    <row r="106" spans="1:16" ht="14.5" customHeight="1" x14ac:dyDescent="0.15">
      <c r="A106" s="35">
        <v>96</v>
      </c>
      <c r="B106" s="190"/>
      <c r="C106" s="190"/>
      <c r="D106" s="190"/>
      <c r="E106" s="190"/>
      <c r="F106" s="36">
        <v>2</v>
      </c>
      <c r="G106" s="36">
        <v>2</v>
      </c>
      <c r="H106" s="38" t="s">
        <v>73</v>
      </c>
      <c r="I106" s="39"/>
      <c r="J106" s="43">
        <v>1</v>
      </c>
      <c r="K106" s="40">
        <f t="shared" si="6"/>
        <v>0</v>
      </c>
      <c r="L106" s="41">
        <v>0.2</v>
      </c>
      <c r="M106" s="40">
        <f t="shared" si="7"/>
        <v>0</v>
      </c>
      <c r="N106" s="42">
        <f t="shared" si="8"/>
        <v>0</v>
      </c>
      <c r="P106" s="59"/>
    </row>
    <row r="107" spans="1:16" ht="14.5" customHeight="1" x14ac:dyDescent="0.15">
      <c r="A107" s="35">
        <v>97</v>
      </c>
      <c r="B107" s="190" t="s">
        <v>127</v>
      </c>
      <c r="C107" s="190"/>
      <c r="D107" s="190"/>
      <c r="E107" s="190">
        <v>701</v>
      </c>
      <c r="F107" s="36">
        <v>1</v>
      </c>
      <c r="G107" s="36">
        <v>2</v>
      </c>
      <c r="H107" s="38" t="s">
        <v>73</v>
      </c>
      <c r="I107" s="39"/>
      <c r="J107" s="43">
        <v>20</v>
      </c>
      <c r="K107" s="40">
        <f t="shared" si="6"/>
        <v>0</v>
      </c>
      <c r="L107" s="41">
        <v>0.2</v>
      </c>
      <c r="M107" s="40">
        <f t="shared" si="7"/>
        <v>0</v>
      </c>
      <c r="N107" s="42">
        <f t="shared" si="8"/>
        <v>0</v>
      </c>
      <c r="P107" s="59"/>
    </row>
    <row r="108" spans="1:16" ht="14.5" customHeight="1" x14ac:dyDescent="0.15">
      <c r="A108" s="35">
        <v>98</v>
      </c>
      <c r="B108" s="190"/>
      <c r="C108" s="190"/>
      <c r="D108" s="190"/>
      <c r="E108" s="190"/>
      <c r="F108" s="36">
        <v>2</v>
      </c>
      <c r="G108" s="36">
        <v>2</v>
      </c>
      <c r="H108" s="38" t="s">
        <v>73</v>
      </c>
      <c r="I108" s="39"/>
      <c r="J108" s="43">
        <v>1</v>
      </c>
      <c r="K108" s="40">
        <f t="shared" si="6"/>
        <v>0</v>
      </c>
      <c r="L108" s="41">
        <v>0.2</v>
      </c>
      <c r="M108" s="40">
        <f t="shared" si="7"/>
        <v>0</v>
      </c>
      <c r="N108" s="42">
        <f t="shared" si="8"/>
        <v>0</v>
      </c>
      <c r="P108" s="59"/>
    </row>
    <row r="109" spans="1:16" ht="14.5" customHeight="1" x14ac:dyDescent="0.15">
      <c r="A109" s="35">
        <v>99</v>
      </c>
      <c r="B109" s="190" t="s">
        <v>128</v>
      </c>
      <c r="C109" s="190"/>
      <c r="D109" s="190"/>
      <c r="E109" s="190">
        <v>705</v>
      </c>
      <c r="F109" s="36">
        <v>1</v>
      </c>
      <c r="G109" s="36">
        <v>2</v>
      </c>
      <c r="H109" s="38" t="s">
        <v>73</v>
      </c>
      <c r="I109" s="39"/>
      <c r="J109" s="43">
        <v>1</v>
      </c>
      <c r="K109" s="40">
        <f t="shared" si="6"/>
        <v>0</v>
      </c>
      <c r="L109" s="41">
        <v>0.2</v>
      </c>
      <c r="M109" s="40">
        <f t="shared" si="7"/>
        <v>0</v>
      </c>
      <c r="N109" s="42">
        <f t="shared" si="8"/>
        <v>0</v>
      </c>
      <c r="P109" s="59"/>
    </row>
    <row r="110" spans="1:16" ht="14.5" customHeight="1" x14ac:dyDescent="0.15">
      <c r="A110" s="35">
        <v>100</v>
      </c>
      <c r="B110" s="190"/>
      <c r="C110" s="190"/>
      <c r="D110" s="190"/>
      <c r="E110" s="190"/>
      <c r="F110" s="36">
        <v>2</v>
      </c>
      <c r="G110" s="36">
        <v>2</v>
      </c>
      <c r="H110" s="38" t="s">
        <v>73</v>
      </c>
      <c r="I110" s="39"/>
      <c r="J110" s="43">
        <v>20</v>
      </c>
      <c r="K110" s="40">
        <f t="shared" si="6"/>
        <v>0</v>
      </c>
      <c r="L110" s="41">
        <v>0.2</v>
      </c>
      <c r="M110" s="40">
        <f t="shared" si="7"/>
        <v>0</v>
      </c>
      <c r="N110" s="42">
        <f t="shared" si="8"/>
        <v>0</v>
      </c>
      <c r="P110" s="59"/>
    </row>
    <row r="111" spans="1:16" ht="14.5" customHeight="1" x14ac:dyDescent="0.15">
      <c r="A111" s="35">
        <v>101</v>
      </c>
      <c r="B111" s="190" t="s">
        <v>129</v>
      </c>
      <c r="C111" s="190"/>
      <c r="D111" s="190"/>
      <c r="E111" s="190"/>
      <c r="F111" s="190">
        <v>1</v>
      </c>
      <c r="G111" s="36">
        <v>2</v>
      </c>
      <c r="H111" s="38" t="s">
        <v>73</v>
      </c>
      <c r="I111" s="39"/>
      <c r="J111" s="43">
        <v>1</v>
      </c>
      <c r="K111" s="40">
        <f t="shared" si="6"/>
        <v>0</v>
      </c>
      <c r="L111" s="41">
        <v>0.2</v>
      </c>
      <c r="M111" s="40">
        <f t="shared" si="7"/>
        <v>0</v>
      </c>
      <c r="N111" s="42">
        <f t="shared" si="8"/>
        <v>0</v>
      </c>
      <c r="P111" s="59"/>
    </row>
    <row r="112" spans="1:16" ht="14.5" customHeight="1" x14ac:dyDescent="0.15">
      <c r="A112" s="35">
        <v>102</v>
      </c>
      <c r="B112" s="190"/>
      <c r="C112" s="190"/>
      <c r="D112" s="190"/>
      <c r="E112" s="190"/>
      <c r="F112" s="190"/>
      <c r="G112" s="36">
        <v>3</v>
      </c>
      <c r="H112" s="38" t="s">
        <v>73</v>
      </c>
      <c r="I112" s="39"/>
      <c r="J112" s="43">
        <v>1</v>
      </c>
      <c r="K112" s="40">
        <f t="shared" si="6"/>
        <v>0</v>
      </c>
      <c r="L112" s="41">
        <v>0.2</v>
      </c>
      <c r="M112" s="40">
        <f t="shared" si="7"/>
        <v>0</v>
      </c>
      <c r="N112" s="42">
        <f t="shared" si="8"/>
        <v>0</v>
      </c>
      <c r="P112" s="59"/>
    </row>
    <row r="113" spans="1:16" ht="14.5" customHeight="1" x14ac:dyDescent="0.15">
      <c r="A113" s="35">
        <v>103</v>
      </c>
      <c r="B113" s="190"/>
      <c r="C113" s="190"/>
      <c r="D113" s="190"/>
      <c r="E113" s="190"/>
      <c r="F113" s="190">
        <v>2</v>
      </c>
      <c r="G113" s="36">
        <v>2</v>
      </c>
      <c r="H113" s="38" t="s">
        <v>73</v>
      </c>
      <c r="I113" s="39"/>
      <c r="J113" s="43">
        <v>15</v>
      </c>
      <c r="K113" s="40">
        <f t="shared" si="6"/>
        <v>0</v>
      </c>
      <c r="L113" s="41">
        <v>0.2</v>
      </c>
      <c r="M113" s="40">
        <f t="shared" si="7"/>
        <v>0</v>
      </c>
      <c r="N113" s="42">
        <f t="shared" si="8"/>
        <v>0</v>
      </c>
      <c r="P113" s="59"/>
    </row>
    <row r="114" spans="1:16" ht="14.5" customHeight="1" x14ac:dyDescent="0.15">
      <c r="A114" s="35">
        <v>104</v>
      </c>
      <c r="B114" s="190"/>
      <c r="C114" s="190"/>
      <c r="D114" s="190"/>
      <c r="E114" s="190"/>
      <c r="F114" s="190"/>
      <c r="G114" s="36">
        <v>3</v>
      </c>
      <c r="H114" s="38" t="s">
        <v>73</v>
      </c>
      <c r="I114" s="39"/>
      <c r="J114" s="43">
        <v>2</v>
      </c>
      <c r="K114" s="40">
        <f t="shared" si="6"/>
        <v>0</v>
      </c>
      <c r="L114" s="41">
        <v>0.2</v>
      </c>
      <c r="M114" s="40">
        <f t="shared" si="7"/>
        <v>0</v>
      </c>
      <c r="N114" s="42">
        <f t="shared" si="8"/>
        <v>0</v>
      </c>
      <c r="P114" s="59"/>
    </row>
    <row r="115" spans="1:16" ht="14.5" customHeight="1" x14ac:dyDescent="0.15">
      <c r="A115" s="35">
        <v>105</v>
      </c>
      <c r="B115" s="190" t="s">
        <v>130</v>
      </c>
      <c r="C115" s="190"/>
      <c r="D115" s="190"/>
      <c r="E115" s="190" t="s">
        <v>131</v>
      </c>
      <c r="F115" s="61"/>
      <c r="G115" s="38" t="s">
        <v>125</v>
      </c>
      <c r="H115" s="38" t="s">
        <v>132</v>
      </c>
      <c r="I115" s="60" t="s">
        <v>120</v>
      </c>
      <c r="J115" s="43" t="s">
        <v>132</v>
      </c>
      <c r="K115" s="40" t="s">
        <v>132</v>
      </c>
      <c r="L115" s="41" t="s">
        <v>132</v>
      </c>
      <c r="M115" s="40" t="s">
        <v>132</v>
      </c>
      <c r="N115" s="42" t="s">
        <v>132</v>
      </c>
      <c r="P115" s="59"/>
    </row>
    <row r="116" spans="1:16" ht="14.5" customHeight="1" x14ac:dyDescent="0.15">
      <c r="A116" s="35">
        <v>106</v>
      </c>
      <c r="B116" s="190"/>
      <c r="C116" s="190"/>
      <c r="D116" s="190"/>
      <c r="E116" s="190"/>
      <c r="F116" s="36">
        <v>2</v>
      </c>
      <c r="G116" s="36">
        <v>2</v>
      </c>
      <c r="H116" s="38" t="s">
        <v>73</v>
      </c>
      <c r="I116" s="39"/>
      <c r="J116" s="43">
        <v>202</v>
      </c>
      <c r="K116" s="40">
        <f t="shared" si="6"/>
        <v>0</v>
      </c>
      <c r="L116" s="41">
        <v>0.2</v>
      </c>
      <c r="M116" s="40">
        <f t="shared" si="7"/>
        <v>0</v>
      </c>
      <c r="N116" s="42">
        <f t="shared" si="8"/>
        <v>0</v>
      </c>
      <c r="P116" s="59"/>
    </row>
    <row r="117" spans="1:16" ht="14.5" customHeight="1" x14ac:dyDescent="0.15">
      <c r="A117" s="35">
        <v>107</v>
      </c>
      <c r="B117" s="190" t="s">
        <v>133</v>
      </c>
      <c r="C117" s="190"/>
      <c r="D117" s="190"/>
      <c r="E117" s="190" t="s">
        <v>131</v>
      </c>
      <c r="F117" s="61" t="s">
        <v>132</v>
      </c>
      <c r="G117" s="36" t="s">
        <v>132</v>
      </c>
      <c r="H117" s="38" t="s">
        <v>132</v>
      </c>
      <c r="I117" s="60" t="s">
        <v>132</v>
      </c>
      <c r="J117" s="43" t="s">
        <v>132</v>
      </c>
      <c r="K117" s="40" t="s">
        <v>132</v>
      </c>
      <c r="L117" s="41" t="s">
        <v>132</v>
      </c>
      <c r="M117" s="40" t="s">
        <v>132</v>
      </c>
      <c r="N117" s="42" t="s">
        <v>132</v>
      </c>
      <c r="P117" s="59"/>
    </row>
    <row r="118" spans="1:16" ht="14.5" customHeight="1" x14ac:dyDescent="0.15">
      <c r="A118" s="35">
        <v>108</v>
      </c>
      <c r="B118" s="190"/>
      <c r="C118" s="190"/>
      <c r="D118" s="190"/>
      <c r="E118" s="190"/>
      <c r="F118" s="36">
        <v>2</v>
      </c>
      <c r="G118" s="36">
        <v>2</v>
      </c>
      <c r="H118" s="38" t="s">
        <v>73</v>
      </c>
      <c r="I118" s="39"/>
      <c r="J118" s="43">
        <v>202</v>
      </c>
      <c r="K118" s="40">
        <f t="shared" si="6"/>
        <v>0</v>
      </c>
      <c r="L118" s="41">
        <v>0.2</v>
      </c>
      <c r="M118" s="40">
        <f t="shared" si="7"/>
        <v>0</v>
      </c>
      <c r="N118" s="42">
        <f t="shared" si="8"/>
        <v>0</v>
      </c>
      <c r="P118" s="59"/>
    </row>
    <row r="119" spans="1:16" ht="14.5" customHeight="1" x14ac:dyDescent="0.15">
      <c r="A119" s="35">
        <v>109</v>
      </c>
      <c r="B119" s="190" t="s">
        <v>134</v>
      </c>
      <c r="C119" s="190"/>
      <c r="D119" s="190"/>
      <c r="E119" s="190">
        <v>344</v>
      </c>
      <c r="F119" s="36">
        <v>1</v>
      </c>
      <c r="G119" s="36">
        <v>2</v>
      </c>
      <c r="H119" s="38" t="s">
        <v>73</v>
      </c>
      <c r="I119" s="39"/>
      <c r="J119" s="43">
        <v>1</v>
      </c>
      <c r="K119" s="40">
        <f t="shared" si="6"/>
        <v>0</v>
      </c>
      <c r="L119" s="41">
        <v>0.2</v>
      </c>
      <c r="M119" s="40">
        <f t="shared" si="7"/>
        <v>0</v>
      </c>
      <c r="N119" s="42">
        <f t="shared" si="8"/>
        <v>0</v>
      </c>
      <c r="P119" s="59"/>
    </row>
    <row r="120" spans="1:16" ht="14.5" customHeight="1" x14ac:dyDescent="0.15">
      <c r="A120" s="35">
        <v>110</v>
      </c>
      <c r="B120" s="190"/>
      <c r="C120" s="190"/>
      <c r="D120" s="190"/>
      <c r="E120" s="190"/>
      <c r="F120" s="36">
        <v>2</v>
      </c>
      <c r="G120" s="36">
        <v>2</v>
      </c>
      <c r="H120" s="38" t="s">
        <v>73</v>
      </c>
      <c r="I120" s="39"/>
      <c r="J120" s="43">
        <v>1</v>
      </c>
      <c r="K120" s="40">
        <f t="shared" si="6"/>
        <v>0</v>
      </c>
      <c r="L120" s="41">
        <v>0.2</v>
      </c>
      <c r="M120" s="40">
        <f t="shared" si="7"/>
        <v>0</v>
      </c>
      <c r="N120" s="42">
        <f t="shared" si="8"/>
        <v>0</v>
      </c>
      <c r="P120" s="59"/>
    </row>
    <row r="121" spans="1:16" ht="14.5" customHeight="1" x14ac:dyDescent="0.15">
      <c r="A121" s="35">
        <v>111</v>
      </c>
      <c r="B121" s="190" t="s">
        <v>135</v>
      </c>
      <c r="C121" s="190"/>
      <c r="D121" s="190"/>
      <c r="E121" s="190"/>
      <c r="F121" s="36">
        <v>2</v>
      </c>
      <c r="G121" s="36" t="s">
        <v>136</v>
      </c>
      <c r="H121" s="38" t="s">
        <v>73</v>
      </c>
      <c r="I121" s="39"/>
      <c r="J121" s="43">
        <v>15</v>
      </c>
      <c r="K121" s="40">
        <f t="shared" si="6"/>
        <v>0</v>
      </c>
      <c r="L121" s="41">
        <v>0.2</v>
      </c>
      <c r="M121" s="40">
        <f t="shared" si="7"/>
        <v>0</v>
      </c>
      <c r="N121" s="42">
        <f t="shared" si="8"/>
        <v>0</v>
      </c>
      <c r="P121" s="59"/>
    </row>
    <row r="122" spans="1:16" ht="14.5" customHeight="1" x14ac:dyDescent="0.15">
      <c r="A122" s="35">
        <v>112</v>
      </c>
      <c r="B122" s="190"/>
      <c r="C122" s="190"/>
      <c r="D122" s="190"/>
      <c r="E122" s="190"/>
      <c r="F122" s="36">
        <v>2</v>
      </c>
      <c r="G122" s="36" t="s">
        <v>137</v>
      </c>
      <c r="H122" s="38" t="s">
        <v>73</v>
      </c>
      <c r="I122" s="39"/>
      <c r="J122" s="43">
        <v>60</v>
      </c>
      <c r="K122" s="40">
        <f t="shared" si="6"/>
        <v>0</v>
      </c>
      <c r="L122" s="41">
        <v>0.2</v>
      </c>
      <c r="M122" s="40">
        <f t="shared" si="7"/>
        <v>0</v>
      </c>
      <c r="N122" s="42">
        <f t="shared" si="8"/>
        <v>0</v>
      </c>
      <c r="P122" s="59"/>
    </row>
    <row r="123" spans="1:16" ht="14.5" customHeight="1" x14ac:dyDescent="0.15">
      <c r="A123" s="35">
        <v>113</v>
      </c>
      <c r="B123" s="190" t="s">
        <v>138</v>
      </c>
      <c r="C123" s="190"/>
      <c r="D123" s="190"/>
      <c r="E123" s="190"/>
      <c r="F123" s="36">
        <v>2</v>
      </c>
      <c r="G123" s="36" t="s">
        <v>136</v>
      </c>
      <c r="H123" s="38" t="s">
        <v>73</v>
      </c>
      <c r="I123" s="39"/>
      <c r="J123" s="43">
        <v>15</v>
      </c>
      <c r="K123" s="40">
        <f t="shared" si="6"/>
        <v>0</v>
      </c>
      <c r="L123" s="41">
        <v>0.2</v>
      </c>
      <c r="M123" s="40">
        <f>SUM(K123*0.2)</f>
        <v>0</v>
      </c>
      <c r="N123" s="42">
        <f t="shared" si="8"/>
        <v>0</v>
      </c>
      <c r="P123" s="59"/>
    </row>
    <row r="124" spans="1:16" ht="14.5" customHeight="1" x14ac:dyDescent="0.15">
      <c r="A124" s="35">
        <v>114</v>
      </c>
      <c r="B124" s="190"/>
      <c r="C124" s="190"/>
      <c r="D124" s="190"/>
      <c r="E124" s="190"/>
      <c r="F124" s="36">
        <v>2</v>
      </c>
      <c r="G124" s="36" t="s">
        <v>137</v>
      </c>
      <c r="H124" s="38" t="s">
        <v>73</v>
      </c>
      <c r="I124" s="39"/>
      <c r="J124" s="43">
        <v>60</v>
      </c>
      <c r="K124" s="40">
        <f t="shared" si="6"/>
        <v>0</v>
      </c>
      <c r="L124" s="41">
        <v>0.2</v>
      </c>
      <c r="M124" s="40">
        <f t="shared" si="7"/>
        <v>0</v>
      </c>
      <c r="N124" s="42">
        <f t="shared" si="8"/>
        <v>0</v>
      </c>
      <c r="P124" s="59"/>
    </row>
    <row r="125" spans="1:16" ht="15" customHeight="1" x14ac:dyDescent="0.15">
      <c r="A125" s="35">
        <v>115</v>
      </c>
      <c r="B125" s="191" t="s">
        <v>139</v>
      </c>
      <c r="C125" s="191"/>
      <c r="D125" s="191"/>
      <c r="E125" s="36"/>
      <c r="F125" s="38" t="s">
        <v>125</v>
      </c>
      <c r="G125" s="38" t="s">
        <v>140</v>
      </c>
      <c r="H125" s="38" t="s">
        <v>73</v>
      </c>
      <c r="I125" s="39"/>
      <c r="J125" s="43">
        <v>10</v>
      </c>
      <c r="K125" s="40">
        <f t="shared" si="6"/>
        <v>0</v>
      </c>
      <c r="L125" s="41">
        <v>0.2</v>
      </c>
      <c r="M125" s="40">
        <f t="shared" si="7"/>
        <v>0</v>
      </c>
      <c r="N125" s="42">
        <f t="shared" si="8"/>
        <v>0</v>
      </c>
    </row>
    <row r="126" spans="1:16" ht="15" customHeight="1" x14ac:dyDescent="0.15">
      <c r="A126" s="35">
        <v>116</v>
      </c>
      <c r="B126" s="191" t="s">
        <v>141</v>
      </c>
      <c r="C126" s="191"/>
      <c r="D126" s="191"/>
      <c r="E126" s="36"/>
      <c r="F126" s="38" t="s">
        <v>125</v>
      </c>
      <c r="G126" s="38" t="s">
        <v>142</v>
      </c>
      <c r="H126" s="38" t="s">
        <v>73</v>
      </c>
      <c r="I126" s="39"/>
      <c r="J126" s="38">
        <v>80</v>
      </c>
      <c r="K126" s="40">
        <f t="shared" si="6"/>
        <v>0</v>
      </c>
      <c r="L126" s="41">
        <v>0.2</v>
      </c>
      <c r="M126" s="40">
        <f t="shared" si="7"/>
        <v>0</v>
      </c>
      <c r="N126" s="42">
        <f t="shared" si="8"/>
        <v>0</v>
      </c>
    </row>
    <row r="127" spans="1:16" ht="15" customHeight="1" x14ac:dyDescent="0.15">
      <c r="A127" s="35">
        <v>117</v>
      </c>
      <c r="B127" s="191" t="s">
        <v>143</v>
      </c>
      <c r="C127" s="191"/>
      <c r="D127" s="191"/>
      <c r="E127" s="36"/>
      <c r="F127" s="38" t="s">
        <v>125</v>
      </c>
      <c r="G127" s="38" t="s">
        <v>144</v>
      </c>
      <c r="H127" s="38" t="s">
        <v>73</v>
      </c>
      <c r="I127" s="39"/>
      <c r="J127" s="43">
        <v>5</v>
      </c>
      <c r="K127" s="40">
        <f t="shared" si="6"/>
        <v>0</v>
      </c>
      <c r="L127" s="41">
        <v>0.2</v>
      </c>
      <c r="M127" s="40">
        <f t="shared" si="7"/>
        <v>0</v>
      </c>
      <c r="N127" s="42">
        <f t="shared" si="8"/>
        <v>0</v>
      </c>
    </row>
    <row r="128" spans="1:16" ht="15" customHeight="1" x14ac:dyDescent="0.15">
      <c r="A128" s="35">
        <v>118</v>
      </c>
      <c r="B128" s="191" t="s">
        <v>141</v>
      </c>
      <c r="C128" s="191"/>
      <c r="D128" s="191"/>
      <c r="E128" s="36"/>
      <c r="F128" s="38" t="s">
        <v>125</v>
      </c>
      <c r="G128" s="38" t="s">
        <v>145</v>
      </c>
      <c r="H128" s="38" t="s">
        <v>73</v>
      </c>
      <c r="I128" s="39"/>
      <c r="J128" s="43">
        <v>5</v>
      </c>
      <c r="K128" s="40">
        <f t="shared" si="6"/>
        <v>0</v>
      </c>
      <c r="L128" s="41">
        <v>0.2</v>
      </c>
      <c r="M128" s="40">
        <f t="shared" si="7"/>
        <v>0</v>
      </c>
      <c r="N128" s="42">
        <f t="shared" si="8"/>
        <v>0</v>
      </c>
    </row>
    <row r="129" spans="1:18" ht="15" customHeight="1" x14ac:dyDescent="0.15">
      <c r="A129" s="35">
        <v>119</v>
      </c>
      <c r="B129" s="190" t="s">
        <v>146</v>
      </c>
      <c r="C129" s="190"/>
      <c r="D129" s="190"/>
      <c r="E129" s="36"/>
      <c r="F129" s="38" t="s">
        <v>125</v>
      </c>
      <c r="G129" s="38" t="s">
        <v>147</v>
      </c>
      <c r="H129" s="38" t="s">
        <v>73</v>
      </c>
      <c r="I129" s="39"/>
      <c r="J129" s="38">
        <v>80</v>
      </c>
      <c r="K129" s="40">
        <f t="shared" si="6"/>
        <v>0</v>
      </c>
      <c r="L129" s="41">
        <v>0.2</v>
      </c>
      <c r="M129" s="40">
        <f t="shared" si="7"/>
        <v>0</v>
      </c>
      <c r="N129" s="42">
        <f t="shared" si="8"/>
        <v>0</v>
      </c>
      <c r="P129" s="46"/>
      <c r="Q129" s="62"/>
      <c r="R129" s="34"/>
    </row>
    <row r="130" spans="1:18" ht="15" customHeight="1" x14ac:dyDescent="0.15">
      <c r="A130" s="35">
        <v>120</v>
      </c>
      <c r="B130" s="190" t="s">
        <v>148</v>
      </c>
      <c r="C130" s="190"/>
      <c r="D130" s="190"/>
      <c r="E130" s="36"/>
      <c r="F130" s="38" t="s">
        <v>125</v>
      </c>
      <c r="G130" s="38" t="s">
        <v>149</v>
      </c>
      <c r="H130" s="38" t="s">
        <v>73</v>
      </c>
      <c r="I130" s="39"/>
      <c r="J130" s="38">
        <v>75</v>
      </c>
      <c r="K130" s="40">
        <f t="shared" si="6"/>
        <v>0</v>
      </c>
      <c r="L130" s="41">
        <v>0.2</v>
      </c>
      <c r="M130" s="40">
        <f t="shared" si="7"/>
        <v>0</v>
      </c>
      <c r="N130" s="42">
        <f t="shared" si="8"/>
        <v>0</v>
      </c>
      <c r="P130" s="46"/>
      <c r="Q130" s="62"/>
      <c r="R130" s="34"/>
    </row>
    <row r="131" spans="1:18" ht="15" customHeight="1" x14ac:dyDescent="0.15">
      <c r="A131" s="35">
        <v>121</v>
      </c>
      <c r="B131" s="190" t="s">
        <v>148</v>
      </c>
      <c r="C131" s="190"/>
      <c r="D131" s="190"/>
      <c r="E131" s="36"/>
      <c r="F131" s="38" t="s">
        <v>125</v>
      </c>
      <c r="G131" s="38" t="s">
        <v>150</v>
      </c>
      <c r="H131" s="38" t="s">
        <v>73</v>
      </c>
      <c r="I131" s="39"/>
      <c r="J131" s="38">
        <v>15</v>
      </c>
      <c r="K131" s="40">
        <f t="shared" si="6"/>
        <v>0</v>
      </c>
      <c r="L131" s="41">
        <v>0.2</v>
      </c>
      <c r="M131" s="40">
        <f t="shared" si="7"/>
        <v>0</v>
      </c>
      <c r="N131" s="42">
        <f t="shared" si="8"/>
        <v>0</v>
      </c>
      <c r="P131" s="46"/>
      <c r="Q131" s="62"/>
      <c r="R131" s="34"/>
    </row>
    <row r="132" spans="1:18" ht="15" customHeight="1" x14ac:dyDescent="0.15">
      <c r="A132" s="35">
        <v>122</v>
      </c>
      <c r="B132" s="190" t="s">
        <v>151</v>
      </c>
      <c r="C132" s="190"/>
      <c r="D132" s="190"/>
      <c r="E132" s="45"/>
      <c r="F132" s="36">
        <v>2</v>
      </c>
      <c r="G132" s="36"/>
      <c r="H132" s="38" t="s">
        <v>152</v>
      </c>
      <c r="I132" s="39"/>
      <c r="J132" s="43">
        <v>48</v>
      </c>
      <c r="K132" s="40">
        <f t="shared" si="6"/>
        <v>0</v>
      </c>
      <c r="L132" s="41">
        <v>0.2</v>
      </c>
      <c r="M132" s="40">
        <f t="shared" si="7"/>
        <v>0</v>
      </c>
      <c r="N132" s="42">
        <f t="shared" si="8"/>
        <v>0</v>
      </c>
    </row>
    <row r="133" spans="1:18" ht="15" customHeight="1" x14ac:dyDescent="0.15">
      <c r="A133" s="35">
        <v>123</v>
      </c>
      <c r="B133" s="190" t="s">
        <v>151</v>
      </c>
      <c r="C133" s="190"/>
      <c r="D133" s="190"/>
      <c r="E133" s="45"/>
      <c r="F133" s="36">
        <v>3</v>
      </c>
      <c r="G133" s="36"/>
      <c r="H133" s="38" t="s">
        <v>152</v>
      </c>
      <c r="I133" s="39"/>
      <c r="J133" s="43">
        <v>12</v>
      </c>
      <c r="K133" s="40">
        <f t="shared" si="6"/>
        <v>0</v>
      </c>
      <c r="L133" s="41">
        <v>0.2</v>
      </c>
      <c r="M133" s="40">
        <f t="shared" si="7"/>
        <v>0</v>
      </c>
      <c r="N133" s="42">
        <f t="shared" si="8"/>
        <v>0</v>
      </c>
    </row>
    <row r="134" spans="1:18" ht="15" customHeight="1" x14ac:dyDescent="0.15">
      <c r="A134" s="35">
        <v>124</v>
      </c>
      <c r="B134" s="190" t="s">
        <v>153</v>
      </c>
      <c r="C134" s="190"/>
      <c r="D134" s="190"/>
      <c r="E134" s="45"/>
      <c r="F134" s="36">
        <v>2</v>
      </c>
      <c r="G134" s="36"/>
      <c r="H134" s="38" t="s">
        <v>152</v>
      </c>
      <c r="I134" s="39"/>
      <c r="J134" s="43">
        <v>48</v>
      </c>
      <c r="K134" s="40">
        <f t="shared" si="6"/>
        <v>0</v>
      </c>
      <c r="L134" s="41">
        <v>0.2</v>
      </c>
      <c r="M134" s="40">
        <f t="shared" si="7"/>
        <v>0</v>
      </c>
      <c r="N134" s="42">
        <f t="shared" si="8"/>
        <v>0</v>
      </c>
    </row>
    <row r="135" spans="1:18" ht="15" customHeight="1" x14ac:dyDescent="0.15">
      <c r="A135" s="35">
        <v>125</v>
      </c>
      <c r="B135" s="190" t="s">
        <v>153</v>
      </c>
      <c r="C135" s="190"/>
      <c r="D135" s="190"/>
      <c r="E135" s="45"/>
      <c r="F135" s="36">
        <v>3</v>
      </c>
      <c r="G135" s="36"/>
      <c r="H135" s="38" t="s">
        <v>152</v>
      </c>
      <c r="I135" s="39"/>
      <c r="J135" s="43">
        <v>12</v>
      </c>
      <c r="K135" s="40">
        <f t="shared" si="6"/>
        <v>0</v>
      </c>
      <c r="L135" s="41">
        <v>0.2</v>
      </c>
      <c r="M135" s="40">
        <f t="shared" si="7"/>
        <v>0</v>
      </c>
      <c r="N135" s="42">
        <f t="shared" si="8"/>
        <v>0</v>
      </c>
    </row>
    <row r="136" spans="1:18" ht="15" customHeight="1" x14ac:dyDescent="0.15">
      <c r="A136" s="35">
        <v>126</v>
      </c>
      <c r="B136" s="190" t="s">
        <v>154</v>
      </c>
      <c r="C136" s="190"/>
      <c r="D136" s="190"/>
      <c r="E136" s="45"/>
      <c r="F136" s="38">
        <v>1</v>
      </c>
      <c r="G136" s="38" t="s">
        <v>155</v>
      </c>
      <c r="H136" s="38" t="s">
        <v>73</v>
      </c>
      <c r="I136" s="39"/>
      <c r="J136" s="38">
        <v>100</v>
      </c>
      <c r="K136" s="40">
        <f t="shared" si="6"/>
        <v>0</v>
      </c>
      <c r="L136" s="41">
        <v>0.2</v>
      </c>
      <c r="M136" s="40">
        <f t="shared" si="7"/>
        <v>0</v>
      </c>
      <c r="N136" s="42">
        <f t="shared" si="8"/>
        <v>0</v>
      </c>
    </row>
    <row r="137" spans="1:18" ht="15" customHeight="1" thickBot="1" x14ac:dyDescent="0.2">
      <c r="A137" s="50">
        <v>127</v>
      </c>
      <c r="B137" s="188" t="s">
        <v>154</v>
      </c>
      <c r="C137" s="188"/>
      <c r="D137" s="188"/>
      <c r="E137" s="63"/>
      <c r="F137" s="51">
        <v>1</v>
      </c>
      <c r="G137" s="51"/>
      <c r="H137" s="51" t="s">
        <v>152</v>
      </c>
      <c r="I137" s="52"/>
      <c r="J137" s="53">
        <v>2</v>
      </c>
      <c r="K137" s="54">
        <f t="shared" si="6"/>
        <v>0</v>
      </c>
      <c r="L137" s="55">
        <v>0.2</v>
      </c>
      <c r="M137" s="54">
        <f t="shared" si="7"/>
        <v>0</v>
      </c>
      <c r="N137" s="56">
        <f t="shared" si="8"/>
        <v>0</v>
      </c>
    </row>
    <row r="138" spans="1:18" ht="12.75" customHeight="1" thickBot="1" x14ac:dyDescent="0.2">
      <c r="A138" s="34"/>
      <c r="B138" s="189"/>
      <c r="C138" s="189"/>
      <c r="D138" s="189"/>
      <c r="E138" s="57"/>
      <c r="F138" s="34"/>
      <c r="G138" s="34"/>
      <c r="H138" s="34"/>
      <c r="J138" s="34"/>
      <c r="K138" s="34"/>
      <c r="L138" s="34"/>
      <c r="M138" s="34"/>
      <c r="N138" s="34"/>
    </row>
    <row r="139" spans="1:18" ht="12.75" customHeight="1" x14ac:dyDescent="0.15">
      <c r="A139" s="181" t="s">
        <v>58</v>
      </c>
      <c r="B139" s="165" t="s">
        <v>11</v>
      </c>
      <c r="C139" s="165"/>
      <c r="D139" s="165"/>
      <c r="E139" s="165" t="s">
        <v>125</v>
      </c>
      <c r="F139" s="165" t="s">
        <v>156</v>
      </c>
      <c r="G139" s="165"/>
      <c r="H139" s="165" t="s">
        <v>63</v>
      </c>
      <c r="I139" s="183" t="s">
        <v>64</v>
      </c>
      <c r="J139" s="165" t="s">
        <v>65</v>
      </c>
      <c r="K139" s="165" t="s">
        <v>66</v>
      </c>
      <c r="L139" s="165" t="s">
        <v>112</v>
      </c>
      <c r="M139" s="165" t="s">
        <v>68</v>
      </c>
      <c r="N139" s="176" t="s">
        <v>113</v>
      </c>
    </row>
    <row r="140" spans="1:18" x14ac:dyDescent="0.15">
      <c r="A140" s="182"/>
      <c r="B140" s="175"/>
      <c r="C140" s="175"/>
      <c r="D140" s="175"/>
      <c r="E140" s="175"/>
      <c r="F140" s="175"/>
      <c r="G140" s="175"/>
      <c r="H140" s="175"/>
      <c r="I140" s="184"/>
      <c r="J140" s="175"/>
      <c r="K140" s="175"/>
      <c r="L140" s="175"/>
      <c r="M140" s="175"/>
      <c r="N140" s="177"/>
    </row>
    <row r="141" spans="1:18" ht="15" customHeight="1" x14ac:dyDescent="0.15">
      <c r="A141" s="182"/>
      <c r="B141" s="175"/>
      <c r="C141" s="175"/>
      <c r="D141" s="175"/>
      <c r="E141" s="175"/>
      <c r="F141" s="175"/>
      <c r="G141" s="175"/>
      <c r="H141" s="175"/>
      <c r="I141" s="184"/>
      <c r="J141" s="175"/>
      <c r="K141" s="175"/>
      <c r="L141" s="175"/>
      <c r="M141" s="175"/>
      <c r="N141" s="177"/>
    </row>
    <row r="142" spans="1:18" x14ac:dyDescent="0.15">
      <c r="A142" s="182"/>
      <c r="B142" s="175"/>
      <c r="C142" s="175"/>
      <c r="D142" s="175"/>
      <c r="E142" s="175"/>
      <c r="F142" s="175"/>
      <c r="G142" s="175"/>
      <c r="H142" s="175"/>
      <c r="I142" s="184"/>
      <c r="J142" s="175"/>
      <c r="K142" s="175"/>
      <c r="L142" s="175"/>
      <c r="M142" s="175"/>
      <c r="N142" s="177"/>
    </row>
    <row r="143" spans="1:18" ht="18" x14ac:dyDescent="0.2">
      <c r="A143" s="178" t="s">
        <v>157</v>
      </c>
      <c r="B143" s="179"/>
      <c r="C143" s="179"/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80"/>
    </row>
    <row r="144" spans="1:18" ht="15" customHeight="1" x14ac:dyDescent="0.15">
      <c r="A144" s="172" t="s">
        <v>158</v>
      </c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4"/>
    </row>
    <row r="145" spans="1:14" ht="15" customHeight="1" x14ac:dyDescent="0.15">
      <c r="A145" s="65">
        <v>128</v>
      </c>
      <c r="B145" s="156" t="s">
        <v>159</v>
      </c>
      <c r="C145" s="156"/>
      <c r="D145" s="156"/>
      <c r="E145" s="38"/>
      <c r="F145" s="171">
        <v>500</v>
      </c>
      <c r="G145" s="171"/>
      <c r="H145" s="37" t="s">
        <v>73</v>
      </c>
      <c r="I145" s="39"/>
      <c r="J145" s="43">
        <v>20</v>
      </c>
      <c r="K145" s="40">
        <f t="shared" ref="K145:K151" si="9">SUM(I145*J145)</f>
        <v>0</v>
      </c>
      <c r="L145" s="41">
        <v>0.2</v>
      </c>
      <c r="M145" s="40">
        <f t="shared" ref="M145:M151" si="10">SUM(K145*0.2)</f>
        <v>0</v>
      </c>
      <c r="N145" s="42">
        <f t="shared" ref="N145:N151" si="11">SUM(K145+M145)</f>
        <v>0</v>
      </c>
    </row>
    <row r="146" spans="1:14" ht="15" customHeight="1" x14ac:dyDescent="0.15">
      <c r="A146" s="65">
        <v>129</v>
      </c>
      <c r="B146" s="156" t="s">
        <v>160</v>
      </c>
      <c r="C146" s="156"/>
      <c r="D146" s="156"/>
      <c r="E146" s="38"/>
      <c r="F146" s="171">
        <v>1000</v>
      </c>
      <c r="G146" s="171"/>
      <c r="H146" s="37" t="s">
        <v>73</v>
      </c>
      <c r="I146" s="39"/>
      <c r="J146" s="43">
        <v>450</v>
      </c>
      <c r="K146" s="40">
        <f t="shared" si="9"/>
        <v>0</v>
      </c>
      <c r="L146" s="41">
        <v>0.2</v>
      </c>
      <c r="M146" s="40">
        <f t="shared" si="10"/>
        <v>0</v>
      </c>
      <c r="N146" s="42">
        <f t="shared" si="11"/>
        <v>0</v>
      </c>
    </row>
    <row r="147" spans="1:14" ht="15" customHeight="1" x14ac:dyDescent="0.15">
      <c r="A147" s="65">
        <v>130</v>
      </c>
      <c r="B147" s="156" t="s">
        <v>161</v>
      </c>
      <c r="C147" s="156"/>
      <c r="D147" s="156"/>
      <c r="E147" s="38"/>
      <c r="F147" s="171">
        <v>1000</v>
      </c>
      <c r="G147" s="171"/>
      <c r="H147" s="37" t="s">
        <v>73</v>
      </c>
      <c r="I147" s="39"/>
      <c r="J147" s="38">
        <v>10</v>
      </c>
      <c r="K147" s="40">
        <f t="shared" si="9"/>
        <v>0</v>
      </c>
      <c r="L147" s="41">
        <v>0.2</v>
      </c>
      <c r="M147" s="40">
        <f t="shared" si="10"/>
        <v>0</v>
      </c>
      <c r="N147" s="42">
        <f t="shared" si="11"/>
        <v>0</v>
      </c>
    </row>
    <row r="148" spans="1:14" ht="15" customHeight="1" x14ac:dyDescent="0.15">
      <c r="A148" s="65">
        <v>131</v>
      </c>
      <c r="B148" s="156" t="s">
        <v>162</v>
      </c>
      <c r="C148" s="156"/>
      <c r="D148" s="156"/>
      <c r="E148" s="38"/>
      <c r="F148" s="171" t="s">
        <v>163</v>
      </c>
      <c r="G148" s="171"/>
      <c r="H148" s="38" t="s">
        <v>73</v>
      </c>
      <c r="I148" s="39"/>
      <c r="J148" s="43">
        <v>10</v>
      </c>
      <c r="K148" s="40">
        <f t="shared" si="9"/>
        <v>0</v>
      </c>
      <c r="L148" s="41">
        <v>0.2</v>
      </c>
      <c r="M148" s="40">
        <f t="shared" si="10"/>
        <v>0</v>
      </c>
      <c r="N148" s="42">
        <f t="shared" si="11"/>
        <v>0</v>
      </c>
    </row>
    <row r="149" spans="1:14" ht="15" customHeight="1" x14ac:dyDescent="0.15">
      <c r="A149" s="65">
        <v>132</v>
      </c>
      <c r="B149" s="156" t="s">
        <v>162</v>
      </c>
      <c r="C149" s="156"/>
      <c r="D149" s="156"/>
      <c r="E149" s="38"/>
      <c r="F149" s="171" t="s">
        <v>164</v>
      </c>
      <c r="G149" s="171"/>
      <c r="H149" s="38" t="s">
        <v>73</v>
      </c>
      <c r="I149" s="39"/>
      <c r="J149" s="43">
        <v>50</v>
      </c>
      <c r="K149" s="40">
        <f t="shared" si="9"/>
        <v>0</v>
      </c>
      <c r="L149" s="41">
        <v>0.2</v>
      </c>
      <c r="M149" s="40">
        <f t="shared" si="10"/>
        <v>0</v>
      </c>
      <c r="N149" s="42">
        <f t="shared" si="11"/>
        <v>0</v>
      </c>
    </row>
    <row r="150" spans="1:14" ht="15" customHeight="1" x14ac:dyDescent="0.15">
      <c r="A150" s="65">
        <v>133</v>
      </c>
      <c r="B150" s="156" t="s">
        <v>162</v>
      </c>
      <c r="C150" s="156"/>
      <c r="D150" s="156"/>
      <c r="E150" s="38"/>
      <c r="F150" s="171" t="s">
        <v>165</v>
      </c>
      <c r="G150" s="171"/>
      <c r="H150" s="38" t="s">
        <v>73</v>
      </c>
      <c r="I150" s="39"/>
      <c r="J150" s="43">
        <v>1</v>
      </c>
      <c r="K150" s="40">
        <f t="shared" si="9"/>
        <v>0</v>
      </c>
      <c r="L150" s="41">
        <v>0.2</v>
      </c>
      <c r="M150" s="40">
        <f t="shared" si="10"/>
        <v>0</v>
      </c>
      <c r="N150" s="42">
        <f t="shared" si="11"/>
        <v>0</v>
      </c>
    </row>
    <row r="151" spans="1:14" ht="15" customHeight="1" x14ac:dyDescent="0.15">
      <c r="A151" s="65">
        <v>134</v>
      </c>
      <c r="B151" s="156" t="s">
        <v>162</v>
      </c>
      <c r="C151" s="156"/>
      <c r="D151" s="156"/>
      <c r="E151" s="38"/>
      <c r="F151" s="171" t="s">
        <v>166</v>
      </c>
      <c r="G151" s="171"/>
      <c r="H151" s="38" t="s">
        <v>73</v>
      </c>
      <c r="I151" s="39"/>
      <c r="J151" s="38">
        <v>1</v>
      </c>
      <c r="K151" s="40">
        <f t="shared" si="9"/>
        <v>0</v>
      </c>
      <c r="L151" s="41">
        <v>0.2</v>
      </c>
      <c r="M151" s="40">
        <f t="shared" si="10"/>
        <v>0</v>
      </c>
      <c r="N151" s="42">
        <f t="shared" si="11"/>
        <v>0</v>
      </c>
    </row>
    <row r="152" spans="1:14" ht="15" customHeight="1" x14ac:dyDescent="0.15">
      <c r="A152" s="172" t="s">
        <v>167</v>
      </c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4"/>
    </row>
    <row r="153" spans="1:14" ht="15" customHeight="1" x14ac:dyDescent="0.15">
      <c r="A153" s="35">
        <v>135</v>
      </c>
      <c r="B153" s="156" t="s">
        <v>168</v>
      </c>
      <c r="C153" s="156"/>
      <c r="D153" s="156"/>
      <c r="E153" s="38"/>
      <c r="F153" s="171" t="s">
        <v>169</v>
      </c>
      <c r="G153" s="171"/>
      <c r="H153" s="38" t="s">
        <v>73</v>
      </c>
      <c r="I153" s="39"/>
      <c r="J153" s="43">
        <v>10</v>
      </c>
      <c r="K153" s="40">
        <f>SUM(I153*J153)</f>
        <v>0</v>
      </c>
      <c r="L153" s="41">
        <v>0.2</v>
      </c>
      <c r="M153" s="40">
        <f t="shared" ref="M153:M166" si="12">SUM(K153*0.2)</f>
        <v>0</v>
      </c>
      <c r="N153" s="42">
        <f t="shared" ref="N153:N166" si="13">SUM(K153+M153)</f>
        <v>0</v>
      </c>
    </row>
    <row r="154" spans="1:14" ht="15" customHeight="1" x14ac:dyDescent="0.15">
      <c r="A154" s="65">
        <v>136</v>
      </c>
      <c r="B154" s="156" t="s">
        <v>170</v>
      </c>
      <c r="C154" s="156"/>
      <c r="D154" s="156"/>
      <c r="E154" s="67"/>
      <c r="F154" s="187" t="s">
        <v>171</v>
      </c>
      <c r="G154" s="187"/>
      <c r="H154" s="37" t="s">
        <v>73</v>
      </c>
      <c r="I154" s="39"/>
      <c r="J154" s="68">
        <v>150</v>
      </c>
      <c r="K154" s="40">
        <f>SUM(I154*J154)</f>
        <v>0</v>
      </c>
      <c r="L154" s="69">
        <v>0.2</v>
      </c>
      <c r="M154" s="70">
        <f t="shared" si="12"/>
        <v>0</v>
      </c>
      <c r="N154" s="71">
        <f t="shared" si="13"/>
        <v>0</v>
      </c>
    </row>
    <row r="155" spans="1:14" ht="15" customHeight="1" x14ac:dyDescent="0.15">
      <c r="A155" s="35">
        <v>137</v>
      </c>
      <c r="B155" s="156" t="s">
        <v>172</v>
      </c>
      <c r="C155" s="156"/>
      <c r="D155" s="156"/>
      <c r="E155" s="38"/>
      <c r="F155" s="171" t="s">
        <v>173</v>
      </c>
      <c r="G155" s="171"/>
      <c r="H155" s="38" t="s">
        <v>73</v>
      </c>
      <c r="I155" s="39"/>
      <c r="J155" s="43">
        <v>3</v>
      </c>
      <c r="K155" s="40">
        <f t="shared" ref="K155:K166" si="14">SUM(I155*J155)</f>
        <v>0</v>
      </c>
      <c r="L155" s="41">
        <v>0.2</v>
      </c>
      <c r="M155" s="40">
        <f t="shared" si="12"/>
        <v>0</v>
      </c>
      <c r="N155" s="42">
        <f t="shared" si="13"/>
        <v>0</v>
      </c>
    </row>
    <row r="156" spans="1:14" ht="15" customHeight="1" x14ac:dyDescent="0.15">
      <c r="A156" s="65">
        <v>138</v>
      </c>
      <c r="B156" s="156" t="s">
        <v>172</v>
      </c>
      <c r="C156" s="156"/>
      <c r="D156" s="156"/>
      <c r="E156" s="38"/>
      <c r="F156" s="171" t="s">
        <v>174</v>
      </c>
      <c r="G156" s="171"/>
      <c r="H156" s="38" t="s">
        <v>73</v>
      </c>
      <c r="I156" s="39"/>
      <c r="J156" s="43">
        <v>3</v>
      </c>
      <c r="K156" s="40">
        <f t="shared" si="14"/>
        <v>0</v>
      </c>
      <c r="L156" s="41">
        <v>0.2</v>
      </c>
      <c r="M156" s="40">
        <f t="shared" si="12"/>
        <v>0</v>
      </c>
      <c r="N156" s="42">
        <f t="shared" si="13"/>
        <v>0</v>
      </c>
    </row>
    <row r="157" spans="1:14" ht="15" customHeight="1" x14ac:dyDescent="0.15">
      <c r="A157" s="35">
        <v>139</v>
      </c>
      <c r="B157" s="156" t="s">
        <v>175</v>
      </c>
      <c r="C157" s="156"/>
      <c r="D157" s="156"/>
      <c r="E157" s="38"/>
      <c r="F157" s="171" t="s">
        <v>176</v>
      </c>
      <c r="G157" s="171"/>
      <c r="H157" s="38" t="s">
        <v>73</v>
      </c>
      <c r="I157" s="39"/>
      <c r="J157" s="43">
        <v>2</v>
      </c>
      <c r="K157" s="40">
        <f t="shared" si="14"/>
        <v>0</v>
      </c>
      <c r="L157" s="41">
        <v>0.2</v>
      </c>
      <c r="M157" s="40">
        <f t="shared" si="12"/>
        <v>0</v>
      </c>
      <c r="N157" s="42">
        <f t="shared" si="13"/>
        <v>0</v>
      </c>
    </row>
    <row r="158" spans="1:14" ht="15" customHeight="1" x14ac:dyDescent="0.15">
      <c r="A158" s="65">
        <v>140</v>
      </c>
      <c r="B158" s="156" t="s">
        <v>177</v>
      </c>
      <c r="C158" s="156"/>
      <c r="D158" s="156"/>
      <c r="E158" s="38"/>
      <c r="F158" s="171">
        <v>1200</v>
      </c>
      <c r="G158" s="171"/>
      <c r="H158" s="38"/>
      <c r="I158" s="39"/>
      <c r="J158" s="43">
        <v>2</v>
      </c>
      <c r="K158" s="40">
        <f t="shared" si="14"/>
        <v>0</v>
      </c>
      <c r="L158" s="41">
        <v>0.2</v>
      </c>
      <c r="M158" s="40">
        <f t="shared" si="12"/>
        <v>0</v>
      </c>
      <c r="N158" s="42">
        <f t="shared" si="13"/>
        <v>0</v>
      </c>
    </row>
    <row r="159" spans="1:14" ht="15" customHeight="1" x14ac:dyDescent="0.15">
      <c r="A159" s="35">
        <v>141</v>
      </c>
      <c r="B159" s="156" t="s">
        <v>178</v>
      </c>
      <c r="C159" s="156"/>
      <c r="D159" s="156"/>
      <c r="E159" s="38"/>
      <c r="F159" s="171" t="s">
        <v>179</v>
      </c>
      <c r="G159" s="171"/>
      <c r="H159" s="38" t="s">
        <v>73</v>
      </c>
      <c r="I159" s="39"/>
      <c r="J159" s="43">
        <v>1</v>
      </c>
      <c r="K159" s="40">
        <f t="shared" si="14"/>
        <v>0</v>
      </c>
      <c r="L159" s="41">
        <v>0.2</v>
      </c>
      <c r="M159" s="40">
        <f t="shared" si="12"/>
        <v>0</v>
      </c>
      <c r="N159" s="42">
        <f t="shared" si="13"/>
        <v>0</v>
      </c>
    </row>
    <row r="160" spans="1:14" ht="15" customHeight="1" x14ac:dyDescent="0.15">
      <c r="A160" s="65">
        <v>142</v>
      </c>
      <c r="B160" s="156" t="s">
        <v>180</v>
      </c>
      <c r="C160" s="156"/>
      <c r="D160" s="156"/>
      <c r="E160" s="38"/>
      <c r="F160" s="171"/>
      <c r="G160" s="171"/>
      <c r="H160" s="38" t="s">
        <v>73</v>
      </c>
      <c r="I160" s="39"/>
      <c r="J160" s="38">
        <v>1</v>
      </c>
      <c r="K160" s="40">
        <f t="shared" si="14"/>
        <v>0</v>
      </c>
      <c r="L160" s="41">
        <v>0.2</v>
      </c>
      <c r="M160" s="40">
        <f t="shared" si="12"/>
        <v>0</v>
      </c>
      <c r="N160" s="42">
        <f t="shared" si="13"/>
        <v>0</v>
      </c>
    </row>
    <row r="161" spans="1:14" ht="15" customHeight="1" x14ac:dyDescent="0.15">
      <c r="A161" s="35">
        <v>143</v>
      </c>
      <c r="B161" s="156" t="s">
        <v>181</v>
      </c>
      <c r="C161" s="156"/>
      <c r="D161" s="156"/>
      <c r="E161" s="38"/>
      <c r="F161" s="171"/>
      <c r="G161" s="171"/>
      <c r="H161" s="38" t="s">
        <v>73</v>
      </c>
      <c r="I161" s="39"/>
      <c r="J161" s="38">
        <v>1</v>
      </c>
      <c r="K161" s="40">
        <f t="shared" si="14"/>
        <v>0</v>
      </c>
      <c r="L161" s="41">
        <v>0.2</v>
      </c>
      <c r="M161" s="40">
        <f t="shared" si="12"/>
        <v>0</v>
      </c>
      <c r="N161" s="42">
        <f t="shared" si="13"/>
        <v>0</v>
      </c>
    </row>
    <row r="162" spans="1:14" ht="15" customHeight="1" x14ac:dyDescent="0.15">
      <c r="A162" s="65">
        <v>144</v>
      </c>
      <c r="B162" s="156" t="s">
        <v>182</v>
      </c>
      <c r="C162" s="156"/>
      <c r="D162" s="156"/>
      <c r="E162" s="38"/>
      <c r="F162" s="171">
        <v>300</v>
      </c>
      <c r="G162" s="171"/>
      <c r="H162" s="38" t="s">
        <v>73</v>
      </c>
      <c r="I162" s="39"/>
      <c r="J162" s="38">
        <v>10</v>
      </c>
      <c r="K162" s="40">
        <f t="shared" si="14"/>
        <v>0</v>
      </c>
      <c r="L162" s="41">
        <v>0.2</v>
      </c>
      <c r="M162" s="40">
        <f t="shared" si="12"/>
        <v>0</v>
      </c>
      <c r="N162" s="42">
        <f t="shared" si="13"/>
        <v>0</v>
      </c>
    </row>
    <row r="163" spans="1:14" ht="15" customHeight="1" x14ac:dyDescent="0.15">
      <c r="A163" s="35">
        <v>145</v>
      </c>
      <c r="B163" s="156" t="s">
        <v>182</v>
      </c>
      <c r="C163" s="156"/>
      <c r="D163" s="156"/>
      <c r="E163" s="38"/>
      <c r="F163" s="171">
        <v>1000</v>
      </c>
      <c r="G163" s="171"/>
      <c r="H163" s="38" t="s">
        <v>73</v>
      </c>
      <c r="I163" s="39"/>
      <c r="J163" s="38">
        <v>10</v>
      </c>
      <c r="K163" s="40">
        <f t="shared" si="14"/>
        <v>0</v>
      </c>
      <c r="L163" s="41">
        <v>0.2</v>
      </c>
      <c r="M163" s="40">
        <f t="shared" si="12"/>
        <v>0</v>
      </c>
      <c r="N163" s="42">
        <f t="shared" si="13"/>
        <v>0</v>
      </c>
    </row>
    <row r="164" spans="1:14" ht="15" customHeight="1" x14ac:dyDescent="0.15">
      <c r="A164" s="65">
        <v>146</v>
      </c>
      <c r="B164" s="156" t="s">
        <v>183</v>
      </c>
      <c r="C164" s="156"/>
      <c r="D164" s="156"/>
      <c r="E164" s="38"/>
      <c r="F164" s="171">
        <v>1200</v>
      </c>
      <c r="G164" s="171"/>
      <c r="H164" s="38" t="s">
        <v>73</v>
      </c>
      <c r="I164" s="39"/>
      <c r="J164" s="38">
        <v>2</v>
      </c>
      <c r="K164" s="40">
        <f t="shared" si="14"/>
        <v>0</v>
      </c>
      <c r="L164" s="41">
        <v>0.2</v>
      </c>
      <c r="M164" s="40">
        <f t="shared" si="12"/>
        <v>0</v>
      </c>
      <c r="N164" s="42">
        <f t="shared" si="13"/>
        <v>0</v>
      </c>
    </row>
    <row r="165" spans="1:14" ht="15" customHeight="1" x14ac:dyDescent="0.15">
      <c r="A165" s="35">
        <v>147</v>
      </c>
      <c r="B165" s="156" t="s">
        <v>183</v>
      </c>
      <c r="C165" s="156"/>
      <c r="D165" s="156"/>
      <c r="E165" s="38"/>
      <c r="F165" s="171">
        <v>1500</v>
      </c>
      <c r="G165" s="171"/>
      <c r="H165" s="38" t="s">
        <v>73</v>
      </c>
      <c r="I165" s="39"/>
      <c r="J165" s="38">
        <v>2</v>
      </c>
      <c r="K165" s="40">
        <f t="shared" si="14"/>
        <v>0</v>
      </c>
      <c r="L165" s="41">
        <v>0.2</v>
      </c>
      <c r="M165" s="40">
        <f t="shared" si="12"/>
        <v>0</v>
      </c>
      <c r="N165" s="42">
        <f t="shared" si="13"/>
        <v>0</v>
      </c>
    </row>
    <row r="166" spans="1:14" ht="15" customHeight="1" x14ac:dyDescent="0.15">
      <c r="A166" s="65">
        <v>148</v>
      </c>
      <c r="B166" s="156" t="s">
        <v>184</v>
      </c>
      <c r="C166" s="156"/>
      <c r="D166" s="156"/>
      <c r="E166" s="38"/>
      <c r="F166" s="171"/>
      <c r="G166" s="171"/>
      <c r="H166" s="38" t="s">
        <v>73</v>
      </c>
      <c r="I166" s="39"/>
      <c r="J166" s="38">
        <v>24</v>
      </c>
      <c r="K166" s="40">
        <f t="shared" si="14"/>
        <v>0</v>
      </c>
      <c r="L166" s="41">
        <v>0.2</v>
      </c>
      <c r="M166" s="40">
        <f t="shared" si="12"/>
        <v>0</v>
      </c>
      <c r="N166" s="42">
        <f t="shared" si="13"/>
        <v>0</v>
      </c>
    </row>
    <row r="167" spans="1:14" ht="15" customHeight="1" x14ac:dyDescent="0.15">
      <c r="A167" s="172" t="s">
        <v>185</v>
      </c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4"/>
    </row>
    <row r="168" spans="1:14" ht="15" customHeight="1" x14ac:dyDescent="0.15">
      <c r="A168" s="35">
        <v>149</v>
      </c>
      <c r="B168" s="156" t="s">
        <v>186</v>
      </c>
      <c r="C168" s="156"/>
      <c r="D168" s="156"/>
      <c r="E168" s="38"/>
      <c r="F168" s="171" t="s">
        <v>187</v>
      </c>
      <c r="G168" s="171"/>
      <c r="H168" s="38" t="s">
        <v>73</v>
      </c>
      <c r="I168" s="39"/>
      <c r="J168" s="43">
        <v>15</v>
      </c>
      <c r="K168" s="40">
        <f>SUM(I168*J168)</f>
        <v>0</v>
      </c>
      <c r="L168" s="41">
        <v>0.2</v>
      </c>
      <c r="M168" s="40">
        <f>SUM(K168*0.2)</f>
        <v>0</v>
      </c>
      <c r="N168" s="42">
        <f>SUM(K168+M168)</f>
        <v>0</v>
      </c>
    </row>
    <row r="169" spans="1:14" ht="15" customHeight="1" x14ac:dyDescent="0.15">
      <c r="A169" s="35">
        <v>150</v>
      </c>
      <c r="B169" s="156" t="s">
        <v>188</v>
      </c>
      <c r="C169" s="156"/>
      <c r="D169" s="156"/>
      <c r="E169" s="38"/>
      <c r="F169" s="171" t="s">
        <v>189</v>
      </c>
      <c r="G169" s="171"/>
      <c r="H169" s="38" t="s">
        <v>73</v>
      </c>
      <c r="I169" s="39"/>
      <c r="J169" s="43">
        <v>1</v>
      </c>
      <c r="K169" s="40">
        <f>SUM(I169*J169)</f>
        <v>0</v>
      </c>
      <c r="L169" s="41">
        <v>0.2</v>
      </c>
      <c r="M169" s="40">
        <f>SUM(K169*0.2)</f>
        <v>0</v>
      </c>
      <c r="N169" s="42">
        <f>SUM(K169+M169)</f>
        <v>0</v>
      </c>
    </row>
    <row r="170" spans="1:14" ht="15" customHeight="1" x14ac:dyDescent="0.15">
      <c r="A170" s="35">
        <v>151</v>
      </c>
      <c r="B170" s="156" t="s">
        <v>190</v>
      </c>
      <c r="C170" s="156"/>
      <c r="D170" s="156"/>
      <c r="E170" s="38"/>
      <c r="F170" s="171" t="s">
        <v>191</v>
      </c>
      <c r="G170" s="171"/>
      <c r="H170" s="38" t="s">
        <v>73</v>
      </c>
      <c r="I170" s="39"/>
      <c r="J170" s="43">
        <v>15</v>
      </c>
      <c r="K170" s="40">
        <f>SUM(I170*J170)</f>
        <v>0</v>
      </c>
      <c r="L170" s="41">
        <v>0.2</v>
      </c>
      <c r="M170" s="40">
        <f>SUM(K170*0.2)</f>
        <v>0</v>
      </c>
      <c r="N170" s="42">
        <f>SUM(K170+M170)</f>
        <v>0</v>
      </c>
    </row>
    <row r="171" spans="1:14" ht="15" customHeight="1" x14ac:dyDescent="0.15">
      <c r="A171" s="172" t="s">
        <v>192</v>
      </c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4"/>
    </row>
    <row r="172" spans="1:14" ht="15" customHeight="1" x14ac:dyDescent="0.15">
      <c r="A172" s="35">
        <v>152</v>
      </c>
      <c r="B172" s="156" t="s">
        <v>193</v>
      </c>
      <c r="C172" s="156"/>
      <c r="D172" s="156"/>
      <c r="E172" s="38"/>
      <c r="F172" s="171"/>
      <c r="G172" s="171"/>
      <c r="H172" s="38" t="s">
        <v>73</v>
      </c>
      <c r="I172" s="39"/>
      <c r="J172" s="43">
        <v>50</v>
      </c>
      <c r="K172" s="40">
        <f t="shared" ref="K172:K178" si="15">SUM(I172*J172)</f>
        <v>0</v>
      </c>
      <c r="L172" s="41">
        <v>0.2</v>
      </c>
      <c r="M172" s="40">
        <f t="shared" ref="M172:M178" si="16">SUM(K172*0.2)</f>
        <v>0</v>
      </c>
      <c r="N172" s="42">
        <f t="shared" ref="N172:N178" si="17">SUM(K172+M172)</f>
        <v>0</v>
      </c>
    </row>
    <row r="173" spans="1:14" ht="15" customHeight="1" x14ac:dyDescent="0.15">
      <c r="A173" s="35">
        <v>153</v>
      </c>
      <c r="B173" s="156" t="s">
        <v>194</v>
      </c>
      <c r="C173" s="156"/>
      <c r="D173" s="156"/>
      <c r="E173" s="38"/>
      <c r="F173" s="171"/>
      <c r="G173" s="171"/>
      <c r="H173" s="38" t="s">
        <v>73</v>
      </c>
      <c r="I173" s="39"/>
      <c r="J173" s="43">
        <v>3</v>
      </c>
      <c r="K173" s="40">
        <f t="shared" si="15"/>
        <v>0</v>
      </c>
      <c r="L173" s="41">
        <v>0.2</v>
      </c>
      <c r="M173" s="40">
        <f t="shared" si="16"/>
        <v>0</v>
      </c>
      <c r="N173" s="42">
        <f t="shared" si="17"/>
        <v>0</v>
      </c>
    </row>
    <row r="174" spans="1:14" ht="15" customHeight="1" x14ac:dyDescent="0.15">
      <c r="A174" s="35">
        <v>154</v>
      </c>
      <c r="B174" s="156" t="s">
        <v>195</v>
      </c>
      <c r="C174" s="156"/>
      <c r="D174" s="156"/>
      <c r="E174" s="38"/>
      <c r="F174" s="171"/>
      <c r="G174" s="171"/>
      <c r="H174" s="38" t="s">
        <v>73</v>
      </c>
      <c r="I174" s="39"/>
      <c r="J174" s="43">
        <v>3</v>
      </c>
      <c r="K174" s="40">
        <f t="shared" si="15"/>
        <v>0</v>
      </c>
      <c r="L174" s="41">
        <v>0.2</v>
      </c>
      <c r="M174" s="40">
        <f t="shared" si="16"/>
        <v>0</v>
      </c>
      <c r="N174" s="42">
        <f t="shared" si="17"/>
        <v>0</v>
      </c>
    </row>
    <row r="175" spans="1:14" ht="15" customHeight="1" x14ac:dyDescent="0.15">
      <c r="A175" s="35">
        <v>155</v>
      </c>
      <c r="B175" s="156" t="s">
        <v>196</v>
      </c>
      <c r="C175" s="156"/>
      <c r="D175" s="156"/>
      <c r="E175" s="38"/>
      <c r="F175" s="171"/>
      <c r="G175" s="171"/>
      <c r="H175" s="38" t="s">
        <v>73</v>
      </c>
      <c r="I175" s="39"/>
      <c r="J175" s="38">
        <v>10</v>
      </c>
      <c r="K175" s="40">
        <f t="shared" si="15"/>
        <v>0</v>
      </c>
      <c r="L175" s="41">
        <v>0.2</v>
      </c>
      <c r="M175" s="40">
        <f t="shared" si="16"/>
        <v>0</v>
      </c>
      <c r="N175" s="42">
        <f t="shared" si="17"/>
        <v>0</v>
      </c>
    </row>
    <row r="176" spans="1:14" ht="15" customHeight="1" x14ac:dyDescent="0.15">
      <c r="A176" s="35">
        <v>156</v>
      </c>
      <c r="B176" s="156" t="s">
        <v>197</v>
      </c>
      <c r="C176" s="156"/>
      <c r="D176" s="156"/>
      <c r="E176" s="38"/>
      <c r="F176" s="171" t="s">
        <v>198</v>
      </c>
      <c r="G176" s="171"/>
      <c r="H176" s="38" t="s">
        <v>73</v>
      </c>
      <c r="I176" s="39"/>
      <c r="J176" s="38">
        <v>20</v>
      </c>
      <c r="K176" s="40">
        <f t="shared" si="15"/>
        <v>0</v>
      </c>
      <c r="L176" s="41">
        <v>0.2</v>
      </c>
      <c r="M176" s="40">
        <f t="shared" si="16"/>
        <v>0</v>
      </c>
      <c r="N176" s="42">
        <f t="shared" si="17"/>
        <v>0</v>
      </c>
    </row>
    <row r="177" spans="1:14" ht="15" customHeight="1" x14ac:dyDescent="0.15">
      <c r="A177" s="35">
        <v>157</v>
      </c>
      <c r="B177" s="156" t="s">
        <v>197</v>
      </c>
      <c r="C177" s="156"/>
      <c r="D177" s="156"/>
      <c r="E177" s="38"/>
      <c r="F177" s="171" t="s">
        <v>199</v>
      </c>
      <c r="G177" s="171"/>
      <c r="H177" s="38" t="s">
        <v>73</v>
      </c>
      <c r="I177" s="39"/>
      <c r="J177" s="38">
        <v>20</v>
      </c>
      <c r="K177" s="40">
        <f t="shared" si="15"/>
        <v>0</v>
      </c>
      <c r="L177" s="41">
        <v>0.2</v>
      </c>
      <c r="M177" s="40">
        <f t="shared" si="16"/>
        <v>0</v>
      </c>
      <c r="N177" s="42">
        <f t="shared" si="17"/>
        <v>0</v>
      </c>
    </row>
    <row r="178" spans="1:14" ht="15" customHeight="1" x14ac:dyDescent="0.15">
      <c r="A178" s="35">
        <v>158</v>
      </c>
      <c r="B178" s="156" t="s">
        <v>200</v>
      </c>
      <c r="C178" s="156"/>
      <c r="D178" s="156"/>
      <c r="E178" s="38"/>
      <c r="F178" s="171" t="s">
        <v>201</v>
      </c>
      <c r="G178" s="171"/>
      <c r="H178" s="38" t="s">
        <v>202</v>
      </c>
      <c r="I178" s="39"/>
      <c r="J178" s="38">
        <v>10</v>
      </c>
      <c r="K178" s="40">
        <f t="shared" si="15"/>
        <v>0</v>
      </c>
      <c r="L178" s="41">
        <v>0.2</v>
      </c>
      <c r="M178" s="40">
        <f t="shared" si="16"/>
        <v>0</v>
      </c>
      <c r="N178" s="42">
        <f t="shared" si="17"/>
        <v>0</v>
      </c>
    </row>
    <row r="179" spans="1:14" ht="15" customHeight="1" x14ac:dyDescent="0.15">
      <c r="A179" s="172" t="s">
        <v>203</v>
      </c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4"/>
    </row>
    <row r="180" spans="1:14" ht="15" customHeight="1" x14ac:dyDescent="0.15">
      <c r="A180" s="35">
        <v>159</v>
      </c>
      <c r="B180" s="156" t="s">
        <v>204</v>
      </c>
      <c r="C180" s="156"/>
      <c r="D180" s="156"/>
      <c r="E180" s="38"/>
      <c r="F180" s="171" t="s">
        <v>205</v>
      </c>
      <c r="G180" s="171"/>
      <c r="H180" s="38" t="s">
        <v>73</v>
      </c>
      <c r="I180" s="39"/>
      <c r="J180" s="43">
        <v>800</v>
      </c>
      <c r="K180" s="40">
        <f>SUM(I180*J180)</f>
        <v>0</v>
      </c>
      <c r="L180" s="41">
        <v>0.2</v>
      </c>
      <c r="M180" s="40">
        <f>SUM(K180*0.2)</f>
        <v>0</v>
      </c>
      <c r="N180" s="42">
        <f>SUM(K180+M180)</f>
        <v>0</v>
      </c>
    </row>
    <row r="181" spans="1:14" ht="15" customHeight="1" x14ac:dyDescent="0.15">
      <c r="A181" s="35">
        <v>160</v>
      </c>
      <c r="B181" s="156" t="s">
        <v>206</v>
      </c>
      <c r="C181" s="156"/>
      <c r="D181" s="156"/>
      <c r="E181" s="38"/>
      <c r="F181" s="171"/>
      <c r="G181" s="171"/>
      <c r="H181" s="38" t="s">
        <v>73</v>
      </c>
      <c r="I181" s="39"/>
      <c r="J181" s="43">
        <v>40</v>
      </c>
      <c r="K181" s="40">
        <f>SUM(I181*J181)</f>
        <v>0</v>
      </c>
      <c r="L181" s="41">
        <v>0.2</v>
      </c>
      <c r="M181" s="40">
        <f>SUM(K181*0.2)</f>
        <v>0</v>
      </c>
      <c r="N181" s="42">
        <f>SUM(K181+M181)</f>
        <v>0</v>
      </c>
    </row>
    <row r="182" spans="1:14" ht="15" customHeight="1" x14ac:dyDescent="0.15">
      <c r="A182" s="35">
        <v>161</v>
      </c>
      <c r="B182" s="156" t="s">
        <v>207</v>
      </c>
      <c r="C182" s="156"/>
      <c r="D182" s="156"/>
      <c r="E182" s="38"/>
      <c r="F182" s="171"/>
      <c r="G182" s="171"/>
      <c r="H182" s="38" t="s">
        <v>208</v>
      </c>
      <c r="I182" s="39"/>
      <c r="J182" s="43">
        <v>10</v>
      </c>
      <c r="K182" s="40">
        <f>SUM(I182*J182)</f>
        <v>0</v>
      </c>
      <c r="L182" s="41">
        <v>0.2</v>
      </c>
      <c r="M182" s="40">
        <f>SUM(K182*0.2)</f>
        <v>0</v>
      </c>
      <c r="N182" s="42">
        <f>SUM(K182+M182)</f>
        <v>0</v>
      </c>
    </row>
    <row r="183" spans="1:14" ht="15" customHeight="1" x14ac:dyDescent="0.15">
      <c r="A183" s="35">
        <v>162</v>
      </c>
      <c r="B183" s="156" t="s">
        <v>209</v>
      </c>
      <c r="C183" s="156"/>
      <c r="D183" s="156"/>
      <c r="E183" s="38"/>
      <c r="F183" s="171"/>
      <c r="G183" s="171"/>
      <c r="H183" s="38" t="s">
        <v>73</v>
      </c>
      <c r="I183" s="39"/>
      <c r="J183" s="43">
        <v>100</v>
      </c>
      <c r="K183" s="40">
        <f>SUM(I183*J183)</f>
        <v>0</v>
      </c>
      <c r="L183" s="41">
        <v>0.2</v>
      </c>
      <c r="M183" s="40">
        <f>SUM(K183*0.2)</f>
        <v>0</v>
      </c>
      <c r="N183" s="42">
        <f>SUM(K183+M183)</f>
        <v>0</v>
      </c>
    </row>
    <row r="184" spans="1:14" ht="15" customHeight="1" x14ac:dyDescent="0.15">
      <c r="A184" s="35">
        <v>163</v>
      </c>
      <c r="B184" s="156" t="s">
        <v>210</v>
      </c>
      <c r="C184" s="156"/>
      <c r="D184" s="156"/>
      <c r="E184" s="38"/>
      <c r="F184" s="171" t="s">
        <v>211</v>
      </c>
      <c r="G184" s="171"/>
      <c r="H184" s="38" t="s">
        <v>73</v>
      </c>
      <c r="I184" s="39"/>
      <c r="J184" s="43">
        <v>50</v>
      </c>
      <c r="K184" s="40">
        <f>SUM(I184*J184)</f>
        <v>0</v>
      </c>
      <c r="L184" s="41">
        <v>0.2</v>
      </c>
      <c r="M184" s="40">
        <f>SUM(K184*0.2)</f>
        <v>0</v>
      </c>
      <c r="N184" s="42">
        <f>SUM(K184+M184)</f>
        <v>0</v>
      </c>
    </row>
    <row r="185" spans="1:14" ht="18" x14ac:dyDescent="0.2">
      <c r="A185" s="178" t="s">
        <v>212</v>
      </c>
      <c r="B185" s="179"/>
      <c r="C185" s="179"/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80"/>
    </row>
    <row r="186" spans="1:14" ht="15" customHeight="1" x14ac:dyDescent="0.15">
      <c r="A186" s="172" t="s">
        <v>213</v>
      </c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4"/>
    </row>
    <row r="187" spans="1:14" ht="15" customHeight="1" x14ac:dyDescent="0.15">
      <c r="A187" s="35">
        <v>164</v>
      </c>
      <c r="B187" s="156" t="s">
        <v>214</v>
      </c>
      <c r="C187" s="156"/>
      <c r="D187" s="156"/>
      <c r="E187" s="38"/>
      <c r="F187" s="171" t="s">
        <v>215</v>
      </c>
      <c r="G187" s="171"/>
      <c r="H187" s="38" t="s">
        <v>208</v>
      </c>
      <c r="I187" s="39"/>
      <c r="J187" s="43">
        <v>18000</v>
      </c>
      <c r="K187" s="40">
        <f t="shared" ref="K187:K192" si="18">SUM(I187*J187)</f>
        <v>0</v>
      </c>
      <c r="L187" s="41">
        <v>0.2</v>
      </c>
      <c r="M187" s="40">
        <f t="shared" ref="M187:M192" si="19">SUM(K187*0.2)</f>
        <v>0</v>
      </c>
      <c r="N187" s="42">
        <f t="shared" ref="N187:N192" si="20">SUM(K187+M187)</f>
        <v>0</v>
      </c>
    </row>
    <row r="188" spans="1:14" ht="15" customHeight="1" x14ac:dyDescent="0.15">
      <c r="A188" s="35">
        <v>165</v>
      </c>
      <c r="B188" s="156" t="s">
        <v>214</v>
      </c>
      <c r="C188" s="156"/>
      <c r="D188" s="156"/>
      <c r="E188" s="38"/>
      <c r="F188" s="171" t="s">
        <v>216</v>
      </c>
      <c r="G188" s="171"/>
      <c r="H188" s="38" t="s">
        <v>208</v>
      </c>
      <c r="I188" s="39"/>
      <c r="J188" s="43">
        <v>1050</v>
      </c>
      <c r="K188" s="40">
        <f t="shared" si="18"/>
        <v>0</v>
      </c>
      <c r="L188" s="41">
        <v>0.2</v>
      </c>
      <c r="M188" s="40">
        <f t="shared" si="19"/>
        <v>0</v>
      </c>
      <c r="N188" s="42">
        <f t="shared" si="20"/>
        <v>0</v>
      </c>
    </row>
    <row r="189" spans="1:14" ht="15" customHeight="1" x14ac:dyDescent="0.15">
      <c r="A189" s="35">
        <v>166</v>
      </c>
      <c r="B189" s="156" t="s">
        <v>214</v>
      </c>
      <c r="C189" s="156"/>
      <c r="D189" s="156"/>
      <c r="E189" s="38"/>
      <c r="F189" s="171" t="s">
        <v>217</v>
      </c>
      <c r="G189" s="171"/>
      <c r="H189" s="38" t="s">
        <v>208</v>
      </c>
      <c r="I189" s="39"/>
      <c r="J189" s="43">
        <v>30</v>
      </c>
      <c r="K189" s="40">
        <f t="shared" si="18"/>
        <v>0</v>
      </c>
      <c r="L189" s="41">
        <v>0.2</v>
      </c>
      <c r="M189" s="40">
        <f t="shared" si="19"/>
        <v>0</v>
      </c>
      <c r="N189" s="42">
        <f t="shared" si="20"/>
        <v>0</v>
      </c>
    </row>
    <row r="190" spans="1:14" ht="15" customHeight="1" x14ac:dyDescent="0.15">
      <c r="A190" s="35">
        <v>167</v>
      </c>
      <c r="B190" s="156" t="s">
        <v>218</v>
      </c>
      <c r="C190" s="156"/>
      <c r="D190" s="156"/>
      <c r="E190" s="38"/>
      <c r="F190" s="171" t="s">
        <v>215</v>
      </c>
      <c r="G190" s="171"/>
      <c r="H190" s="38" t="s">
        <v>73</v>
      </c>
      <c r="I190" s="39"/>
      <c r="J190" s="43">
        <v>30</v>
      </c>
      <c r="K190" s="40">
        <f t="shared" si="18"/>
        <v>0</v>
      </c>
      <c r="L190" s="41">
        <v>0.2</v>
      </c>
      <c r="M190" s="40">
        <f t="shared" si="19"/>
        <v>0</v>
      </c>
      <c r="N190" s="42">
        <f t="shared" si="20"/>
        <v>0</v>
      </c>
    </row>
    <row r="191" spans="1:14" ht="15" customHeight="1" x14ac:dyDescent="0.15">
      <c r="A191" s="35">
        <v>168</v>
      </c>
      <c r="B191" s="156" t="s">
        <v>219</v>
      </c>
      <c r="C191" s="156"/>
      <c r="D191" s="156"/>
      <c r="E191" s="38"/>
      <c r="F191" s="171" t="s">
        <v>169</v>
      </c>
      <c r="G191" s="171"/>
      <c r="H191" s="38" t="s">
        <v>208</v>
      </c>
      <c r="I191" s="39"/>
      <c r="J191" s="43">
        <v>96</v>
      </c>
      <c r="K191" s="40">
        <f t="shared" si="18"/>
        <v>0</v>
      </c>
      <c r="L191" s="41">
        <v>0.2</v>
      </c>
      <c r="M191" s="40">
        <f t="shared" si="19"/>
        <v>0</v>
      </c>
      <c r="N191" s="42">
        <f t="shared" si="20"/>
        <v>0</v>
      </c>
    </row>
    <row r="192" spans="1:14" ht="15" customHeight="1" x14ac:dyDescent="0.15">
      <c r="A192" s="35">
        <v>169</v>
      </c>
      <c r="B192" s="156" t="s">
        <v>220</v>
      </c>
      <c r="C192" s="156"/>
      <c r="D192" s="156"/>
      <c r="E192" s="38"/>
      <c r="F192" s="171" t="s">
        <v>221</v>
      </c>
      <c r="G192" s="171"/>
      <c r="H192" s="38" t="s">
        <v>208</v>
      </c>
      <c r="I192" s="39"/>
      <c r="J192" s="43">
        <v>80</v>
      </c>
      <c r="K192" s="40">
        <f t="shared" si="18"/>
        <v>0</v>
      </c>
      <c r="L192" s="41">
        <v>0.2</v>
      </c>
      <c r="M192" s="40">
        <f t="shared" si="19"/>
        <v>0</v>
      </c>
      <c r="N192" s="42">
        <f t="shared" si="20"/>
        <v>0</v>
      </c>
    </row>
    <row r="193" spans="1:14" ht="15" customHeight="1" x14ac:dyDescent="0.15">
      <c r="A193" s="172" t="s">
        <v>222</v>
      </c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4"/>
    </row>
    <row r="194" spans="1:14" ht="15" customHeight="1" x14ac:dyDescent="0.15">
      <c r="A194" s="35">
        <v>170</v>
      </c>
      <c r="B194" s="156" t="s">
        <v>223</v>
      </c>
      <c r="C194" s="156"/>
      <c r="D194" s="156"/>
      <c r="E194" s="38"/>
      <c r="F194" s="171"/>
      <c r="G194" s="171"/>
      <c r="H194" s="38" t="s">
        <v>208</v>
      </c>
      <c r="I194" s="39"/>
      <c r="J194" s="43">
        <v>20</v>
      </c>
      <c r="K194" s="40">
        <f>SUM(I194*J194)</f>
        <v>0</v>
      </c>
      <c r="L194" s="41">
        <v>0.2</v>
      </c>
      <c r="M194" s="40">
        <f>SUM(K194*0.2)</f>
        <v>0</v>
      </c>
      <c r="N194" s="42">
        <f>SUM(K194+M194)</f>
        <v>0</v>
      </c>
    </row>
    <row r="195" spans="1:14" ht="15" customHeight="1" x14ac:dyDescent="0.15">
      <c r="A195" s="35">
        <v>171</v>
      </c>
      <c r="B195" s="156" t="s">
        <v>224</v>
      </c>
      <c r="C195" s="156"/>
      <c r="D195" s="156"/>
      <c r="E195" s="38"/>
      <c r="F195" s="171"/>
      <c r="G195" s="171"/>
      <c r="H195" s="38" t="s">
        <v>208</v>
      </c>
      <c r="I195" s="39"/>
      <c r="J195" s="43">
        <v>12</v>
      </c>
      <c r="K195" s="40">
        <f>SUM(I195*J195)</f>
        <v>0</v>
      </c>
      <c r="L195" s="41">
        <v>0.2</v>
      </c>
      <c r="M195" s="40">
        <f>SUM(K195*0.2)</f>
        <v>0</v>
      </c>
      <c r="N195" s="42">
        <f>SUM(K195+M195)</f>
        <v>0</v>
      </c>
    </row>
    <row r="196" spans="1:14" ht="15" customHeight="1" x14ac:dyDescent="0.15">
      <c r="A196" s="172" t="s">
        <v>225</v>
      </c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4"/>
    </row>
    <row r="197" spans="1:14" ht="15" customHeight="1" x14ac:dyDescent="0.15">
      <c r="A197" s="35">
        <v>172</v>
      </c>
      <c r="B197" s="156" t="s">
        <v>226</v>
      </c>
      <c r="C197" s="156"/>
      <c r="D197" s="156"/>
      <c r="E197" s="38"/>
      <c r="F197" s="171"/>
      <c r="G197" s="171"/>
      <c r="H197" s="38" t="s">
        <v>73</v>
      </c>
      <c r="I197" s="39"/>
      <c r="J197" s="38">
        <v>50</v>
      </c>
      <c r="K197" s="40">
        <f>SUM(I197*J197)</f>
        <v>0</v>
      </c>
      <c r="L197" s="41">
        <v>0.2</v>
      </c>
      <c r="M197" s="40">
        <f>SUM(K197*0.2)</f>
        <v>0</v>
      </c>
      <c r="N197" s="42">
        <f>SUM(K197+M197)</f>
        <v>0</v>
      </c>
    </row>
    <row r="198" spans="1:14" ht="15" customHeight="1" x14ac:dyDescent="0.15">
      <c r="A198" s="35">
        <v>173</v>
      </c>
      <c r="B198" s="156" t="s">
        <v>227</v>
      </c>
      <c r="C198" s="156"/>
      <c r="D198" s="156"/>
      <c r="E198" s="38"/>
      <c r="F198" s="171"/>
      <c r="G198" s="171"/>
      <c r="H198" s="38" t="s">
        <v>73</v>
      </c>
      <c r="I198" s="39"/>
      <c r="J198" s="43">
        <v>20</v>
      </c>
      <c r="K198" s="40">
        <f>SUM(I198*J198)</f>
        <v>0</v>
      </c>
      <c r="L198" s="41">
        <v>0.2</v>
      </c>
      <c r="M198" s="40">
        <f>SUM(K198*0.2)</f>
        <v>0</v>
      </c>
      <c r="N198" s="42">
        <f>SUM(K198+M198)</f>
        <v>0</v>
      </c>
    </row>
    <row r="199" spans="1:14" ht="15" customHeight="1" x14ac:dyDescent="0.15">
      <c r="A199" s="35">
        <v>174</v>
      </c>
      <c r="B199" s="156" t="s">
        <v>228</v>
      </c>
      <c r="C199" s="156"/>
      <c r="D199" s="156"/>
      <c r="E199" s="38"/>
      <c r="F199" s="171"/>
      <c r="G199" s="171"/>
      <c r="H199" s="38" t="s">
        <v>73</v>
      </c>
      <c r="I199" s="39"/>
      <c r="J199" s="43">
        <v>250</v>
      </c>
      <c r="K199" s="40">
        <f>SUM(I199*J199)</f>
        <v>0</v>
      </c>
      <c r="L199" s="41">
        <v>0.2</v>
      </c>
      <c r="M199" s="40">
        <f>SUM(K199*0.2)</f>
        <v>0</v>
      </c>
      <c r="N199" s="42">
        <f>SUM(K199+M199)</f>
        <v>0</v>
      </c>
    </row>
    <row r="200" spans="1:14" ht="18" x14ac:dyDescent="0.2">
      <c r="A200" s="178" t="s">
        <v>229</v>
      </c>
      <c r="B200" s="179"/>
      <c r="C200" s="179"/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80"/>
    </row>
    <row r="201" spans="1:14" ht="15" customHeight="1" x14ac:dyDescent="0.15">
      <c r="A201" s="35">
        <v>175</v>
      </c>
      <c r="B201" s="156" t="s">
        <v>230</v>
      </c>
      <c r="C201" s="156"/>
      <c r="D201" s="156"/>
      <c r="E201" s="38"/>
      <c r="F201" s="171" t="s">
        <v>215</v>
      </c>
      <c r="G201" s="171"/>
      <c r="H201" s="38" t="s">
        <v>73</v>
      </c>
      <c r="I201" s="39"/>
      <c r="J201" s="43">
        <v>12000</v>
      </c>
      <c r="K201" s="40">
        <f t="shared" ref="K201:K216" si="21">SUM(I201*J201)</f>
        <v>0</v>
      </c>
      <c r="L201" s="41">
        <v>0.2</v>
      </c>
      <c r="M201" s="40">
        <f t="shared" ref="M201:M216" si="22">SUM(K201*0.2)</f>
        <v>0</v>
      </c>
      <c r="N201" s="42">
        <f t="shared" ref="N201:N216" si="23">SUM(K201+M201)</f>
        <v>0</v>
      </c>
    </row>
    <row r="202" spans="1:14" ht="15" customHeight="1" x14ac:dyDescent="0.15">
      <c r="A202" s="35">
        <v>176</v>
      </c>
      <c r="B202" s="156" t="s">
        <v>230</v>
      </c>
      <c r="C202" s="156"/>
      <c r="D202" s="156"/>
      <c r="E202" s="38"/>
      <c r="F202" s="171" t="s">
        <v>221</v>
      </c>
      <c r="G202" s="171"/>
      <c r="H202" s="38" t="s">
        <v>73</v>
      </c>
      <c r="I202" s="39"/>
      <c r="J202" s="43">
        <v>200</v>
      </c>
      <c r="K202" s="40">
        <f t="shared" si="21"/>
        <v>0</v>
      </c>
      <c r="L202" s="41">
        <v>0.2</v>
      </c>
      <c r="M202" s="40">
        <f t="shared" si="22"/>
        <v>0</v>
      </c>
      <c r="N202" s="42">
        <f t="shared" si="23"/>
        <v>0</v>
      </c>
    </row>
    <row r="203" spans="1:14" ht="15" customHeight="1" x14ac:dyDescent="0.15">
      <c r="A203" s="35">
        <v>177</v>
      </c>
      <c r="B203" s="156" t="s">
        <v>231</v>
      </c>
      <c r="C203" s="156"/>
      <c r="D203" s="156"/>
      <c r="E203" s="38"/>
      <c r="F203" s="171" t="s">
        <v>216</v>
      </c>
      <c r="G203" s="171"/>
      <c r="H203" s="38" t="s">
        <v>73</v>
      </c>
      <c r="I203" s="39"/>
      <c r="J203" s="43">
        <v>540</v>
      </c>
      <c r="K203" s="40">
        <f t="shared" si="21"/>
        <v>0</v>
      </c>
      <c r="L203" s="41">
        <v>0.2</v>
      </c>
      <c r="M203" s="40">
        <f t="shared" si="22"/>
        <v>0</v>
      </c>
      <c r="N203" s="42">
        <f t="shared" si="23"/>
        <v>0</v>
      </c>
    </row>
    <row r="204" spans="1:14" ht="15" customHeight="1" x14ac:dyDescent="0.15">
      <c r="A204" s="35">
        <v>178</v>
      </c>
      <c r="B204" s="156" t="s">
        <v>231</v>
      </c>
      <c r="C204" s="156"/>
      <c r="D204" s="156"/>
      <c r="E204" s="38"/>
      <c r="F204" s="171" t="s">
        <v>217</v>
      </c>
      <c r="G204" s="171"/>
      <c r="H204" s="38" t="s">
        <v>73</v>
      </c>
      <c r="I204" s="39"/>
      <c r="J204" s="43">
        <v>50</v>
      </c>
      <c r="K204" s="40">
        <f t="shared" si="21"/>
        <v>0</v>
      </c>
      <c r="L204" s="41">
        <v>0.2</v>
      </c>
      <c r="M204" s="40">
        <f t="shared" si="22"/>
        <v>0</v>
      </c>
      <c r="N204" s="42">
        <f t="shared" si="23"/>
        <v>0</v>
      </c>
    </row>
    <row r="205" spans="1:14" ht="15" customHeight="1" x14ac:dyDescent="0.15">
      <c r="A205" s="35">
        <v>179</v>
      </c>
      <c r="B205" s="156" t="s">
        <v>232</v>
      </c>
      <c r="C205" s="156"/>
      <c r="D205" s="156"/>
      <c r="E205" s="38"/>
      <c r="F205" s="171" t="s">
        <v>215</v>
      </c>
      <c r="G205" s="171"/>
      <c r="H205" s="38" t="s">
        <v>73</v>
      </c>
      <c r="I205" s="39"/>
      <c r="J205" s="43">
        <v>60</v>
      </c>
      <c r="K205" s="40">
        <f t="shared" si="21"/>
        <v>0</v>
      </c>
      <c r="L205" s="41">
        <v>0.2</v>
      </c>
      <c r="M205" s="40">
        <f t="shared" si="22"/>
        <v>0</v>
      </c>
      <c r="N205" s="42">
        <f t="shared" si="23"/>
        <v>0</v>
      </c>
    </row>
    <row r="206" spans="1:14" ht="15" customHeight="1" x14ac:dyDescent="0.15">
      <c r="A206" s="35">
        <v>180</v>
      </c>
      <c r="B206" s="156" t="s">
        <v>233</v>
      </c>
      <c r="C206" s="156"/>
      <c r="D206" s="156"/>
      <c r="E206" s="38"/>
      <c r="F206" s="171" t="s">
        <v>234</v>
      </c>
      <c r="G206" s="171"/>
      <c r="H206" s="38" t="s">
        <v>73</v>
      </c>
      <c r="I206" s="39"/>
      <c r="J206" s="43">
        <v>4000</v>
      </c>
      <c r="K206" s="40">
        <f t="shared" si="21"/>
        <v>0</v>
      </c>
      <c r="L206" s="41">
        <v>0.2</v>
      </c>
      <c r="M206" s="40">
        <f t="shared" si="22"/>
        <v>0</v>
      </c>
      <c r="N206" s="42">
        <f t="shared" si="23"/>
        <v>0</v>
      </c>
    </row>
    <row r="207" spans="1:14" ht="15" customHeight="1" x14ac:dyDescent="0.15">
      <c r="A207" s="35">
        <v>181</v>
      </c>
      <c r="B207" s="156" t="s">
        <v>235</v>
      </c>
      <c r="C207" s="156"/>
      <c r="D207" s="156"/>
      <c r="E207" s="38"/>
      <c r="F207" s="171" t="s">
        <v>236</v>
      </c>
      <c r="G207" s="171"/>
      <c r="H207" s="38" t="s">
        <v>208</v>
      </c>
      <c r="I207" s="39"/>
      <c r="J207" s="43">
        <v>6000</v>
      </c>
      <c r="K207" s="40">
        <f t="shared" si="21"/>
        <v>0</v>
      </c>
      <c r="L207" s="41">
        <v>0.2</v>
      </c>
      <c r="M207" s="40">
        <f t="shared" si="22"/>
        <v>0</v>
      </c>
      <c r="N207" s="42">
        <f t="shared" si="23"/>
        <v>0</v>
      </c>
    </row>
    <row r="208" spans="1:14" ht="15" customHeight="1" x14ac:dyDescent="0.15">
      <c r="A208" s="35">
        <v>182</v>
      </c>
      <c r="B208" s="156" t="s">
        <v>237</v>
      </c>
      <c r="C208" s="156"/>
      <c r="D208" s="156"/>
      <c r="E208" s="38"/>
      <c r="F208" s="171" t="s">
        <v>238</v>
      </c>
      <c r="G208" s="171"/>
      <c r="H208" s="38" t="s">
        <v>73</v>
      </c>
      <c r="I208" s="39"/>
      <c r="J208" s="43">
        <v>4000</v>
      </c>
      <c r="K208" s="40">
        <f t="shared" si="21"/>
        <v>0</v>
      </c>
      <c r="L208" s="41">
        <v>0.2</v>
      </c>
      <c r="M208" s="40">
        <f t="shared" si="22"/>
        <v>0</v>
      </c>
      <c r="N208" s="42">
        <f t="shared" si="23"/>
        <v>0</v>
      </c>
    </row>
    <row r="209" spans="1:17" ht="15" customHeight="1" x14ac:dyDescent="0.15">
      <c r="A209" s="35">
        <v>183</v>
      </c>
      <c r="B209" s="156" t="s">
        <v>239</v>
      </c>
      <c r="C209" s="156"/>
      <c r="D209" s="156"/>
      <c r="E209" s="38"/>
      <c r="F209" s="171" t="s">
        <v>238</v>
      </c>
      <c r="G209" s="171"/>
      <c r="H209" s="38" t="s">
        <v>73</v>
      </c>
      <c r="I209" s="39"/>
      <c r="J209" s="38">
        <v>30</v>
      </c>
      <c r="K209" s="40">
        <f t="shared" si="21"/>
        <v>0</v>
      </c>
      <c r="L209" s="41">
        <v>0.2</v>
      </c>
      <c r="M209" s="40">
        <f t="shared" si="22"/>
        <v>0</v>
      </c>
      <c r="N209" s="42">
        <f t="shared" si="23"/>
        <v>0</v>
      </c>
    </row>
    <row r="210" spans="1:17" ht="15" customHeight="1" x14ac:dyDescent="0.15">
      <c r="A210" s="35">
        <v>184</v>
      </c>
      <c r="B210" s="156" t="s">
        <v>240</v>
      </c>
      <c r="C210" s="156"/>
      <c r="D210" s="156"/>
      <c r="E210" s="38"/>
      <c r="F210" s="171" t="s">
        <v>238</v>
      </c>
      <c r="G210" s="171"/>
      <c r="H210" s="38" t="s">
        <v>73</v>
      </c>
      <c r="I210" s="39"/>
      <c r="J210" s="38">
        <v>20</v>
      </c>
      <c r="K210" s="40">
        <f t="shared" si="21"/>
        <v>0</v>
      </c>
      <c r="L210" s="41">
        <v>0.2</v>
      </c>
      <c r="M210" s="40">
        <f t="shared" si="22"/>
        <v>0</v>
      </c>
      <c r="N210" s="42">
        <f t="shared" si="23"/>
        <v>0</v>
      </c>
    </row>
    <row r="211" spans="1:17" ht="15" customHeight="1" x14ac:dyDescent="0.15">
      <c r="A211" s="35">
        <v>185</v>
      </c>
      <c r="B211" s="156" t="s">
        <v>241</v>
      </c>
      <c r="C211" s="156"/>
      <c r="D211" s="156"/>
      <c r="E211" s="38"/>
      <c r="F211" s="171" t="s">
        <v>238</v>
      </c>
      <c r="G211" s="171"/>
      <c r="H211" s="38" t="s">
        <v>73</v>
      </c>
      <c r="I211" s="39"/>
      <c r="J211" s="38">
        <v>20</v>
      </c>
      <c r="K211" s="40">
        <f t="shared" si="21"/>
        <v>0</v>
      </c>
      <c r="L211" s="41">
        <v>0.2</v>
      </c>
      <c r="M211" s="40">
        <f t="shared" si="22"/>
        <v>0</v>
      </c>
      <c r="N211" s="42">
        <f t="shared" si="23"/>
        <v>0</v>
      </c>
    </row>
    <row r="212" spans="1:17" ht="15" customHeight="1" x14ac:dyDescent="0.15">
      <c r="A212" s="35">
        <v>186</v>
      </c>
      <c r="B212" s="156" t="s">
        <v>242</v>
      </c>
      <c r="C212" s="156"/>
      <c r="D212" s="156"/>
      <c r="E212" s="38"/>
      <c r="F212" s="171" t="s">
        <v>215</v>
      </c>
      <c r="G212" s="171"/>
      <c r="H212" s="38" t="s">
        <v>73</v>
      </c>
      <c r="I212" s="39"/>
      <c r="J212" s="43">
        <v>4100</v>
      </c>
      <c r="K212" s="40">
        <f t="shared" si="21"/>
        <v>0</v>
      </c>
      <c r="L212" s="41">
        <v>0.2</v>
      </c>
      <c r="M212" s="40">
        <f t="shared" si="22"/>
        <v>0</v>
      </c>
      <c r="N212" s="42">
        <f t="shared" si="23"/>
        <v>0</v>
      </c>
    </row>
    <row r="213" spans="1:17" ht="15" customHeight="1" x14ac:dyDescent="0.15">
      <c r="A213" s="35">
        <v>187</v>
      </c>
      <c r="B213" s="156" t="s">
        <v>242</v>
      </c>
      <c r="C213" s="156"/>
      <c r="D213" s="156"/>
      <c r="E213" s="38"/>
      <c r="F213" s="171" t="s">
        <v>216</v>
      </c>
      <c r="G213" s="171"/>
      <c r="H213" s="38" t="s">
        <v>73</v>
      </c>
      <c r="I213" s="39"/>
      <c r="J213" s="43">
        <v>150</v>
      </c>
      <c r="K213" s="40">
        <f t="shared" si="21"/>
        <v>0</v>
      </c>
      <c r="L213" s="41">
        <v>0.2</v>
      </c>
      <c r="M213" s="40">
        <f t="shared" si="22"/>
        <v>0</v>
      </c>
      <c r="N213" s="42">
        <f t="shared" si="23"/>
        <v>0</v>
      </c>
    </row>
    <row r="214" spans="1:17" ht="15" customHeight="1" x14ac:dyDescent="0.15">
      <c r="A214" s="35">
        <v>188</v>
      </c>
      <c r="B214" s="156" t="s">
        <v>242</v>
      </c>
      <c r="C214" s="156"/>
      <c r="D214" s="156"/>
      <c r="E214" s="38"/>
      <c r="F214" s="171" t="s">
        <v>217</v>
      </c>
      <c r="G214" s="171"/>
      <c r="H214" s="38" t="s">
        <v>73</v>
      </c>
      <c r="I214" s="39"/>
      <c r="J214" s="43">
        <v>50</v>
      </c>
      <c r="K214" s="40">
        <f t="shared" si="21"/>
        <v>0</v>
      </c>
      <c r="L214" s="41">
        <v>0.2</v>
      </c>
      <c r="M214" s="40">
        <f t="shared" si="22"/>
        <v>0</v>
      </c>
      <c r="N214" s="42">
        <f t="shared" si="23"/>
        <v>0</v>
      </c>
    </row>
    <row r="215" spans="1:17" ht="15" customHeight="1" x14ac:dyDescent="0.15">
      <c r="A215" s="35">
        <v>189</v>
      </c>
      <c r="B215" s="156" t="s">
        <v>242</v>
      </c>
      <c r="C215" s="156"/>
      <c r="D215" s="156"/>
      <c r="E215" s="38"/>
      <c r="F215" s="171" t="s">
        <v>221</v>
      </c>
      <c r="G215" s="171"/>
      <c r="H215" s="38" t="s">
        <v>73</v>
      </c>
      <c r="I215" s="39"/>
      <c r="J215" s="38">
        <v>68</v>
      </c>
      <c r="K215" s="40">
        <f t="shared" si="21"/>
        <v>0</v>
      </c>
      <c r="L215" s="41">
        <v>0.2</v>
      </c>
      <c r="M215" s="40">
        <f t="shared" si="22"/>
        <v>0</v>
      </c>
      <c r="N215" s="42">
        <f t="shared" si="23"/>
        <v>0</v>
      </c>
    </row>
    <row r="216" spans="1:17" ht="15" customHeight="1" thickBot="1" x14ac:dyDescent="0.2">
      <c r="A216" s="50">
        <v>190</v>
      </c>
      <c r="B216" s="164" t="s">
        <v>243</v>
      </c>
      <c r="C216" s="164"/>
      <c r="D216" s="164"/>
      <c r="E216" s="51"/>
      <c r="F216" s="185" t="s">
        <v>244</v>
      </c>
      <c r="G216" s="185"/>
      <c r="H216" s="51" t="s">
        <v>73</v>
      </c>
      <c r="I216" s="52"/>
      <c r="J216" s="51">
        <v>30</v>
      </c>
      <c r="K216" s="54">
        <f t="shared" si="21"/>
        <v>0</v>
      </c>
      <c r="L216" s="55">
        <v>0.2</v>
      </c>
      <c r="M216" s="54">
        <f t="shared" si="22"/>
        <v>0</v>
      </c>
      <c r="N216" s="56">
        <f t="shared" si="23"/>
        <v>0</v>
      </c>
    </row>
    <row r="217" spans="1:17" ht="15" thickBot="1" x14ac:dyDescent="0.2">
      <c r="A217" s="72"/>
      <c r="B217" s="186"/>
      <c r="C217" s="186"/>
      <c r="D217" s="186"/>
      <c r="E217" s="34"/>
      <c r="F217" s="186"/>
      <c r="G217" s="186"/>
      <c r="H217" s="34"/>
      <c r="J217" s="34"/>
      <c r="K217" s="34"/>
      <c r="L217" s="34"/>
      <c r="M217" s="34"/>
      <c r="N217" s="72"/>
    </row>
    <row r="218" spans="1:17" ht="15" customHeight="1" x14ac:dyDescent="0.15">
      <c r="A218" s="181" t="s">
        <v>58</v>
      </c>
      <c r="B218" s="165" t="s">
        <v>11</v>
      </c>
      <c r="C218" s="165"/>
      <c r="D218" s="165"/>
      <c r="E218" s="165" t="s">
        <v>125</v>
      </c>
      <c r="F218" s="165" t="s">
        <v>156</v>
      </c>
      <c r="G218" s="165"/>
      <c r="H218" s="165" t="s">
        <v>63</v>
      </c>
      <c r="I218" s="183" t="s">
        <v>64</v>
      </c>
      <c r="J218" s="165" t="s">
        <v>65</v>
      </c>
      <c r="K218" s="165" t="s">
        <v>66</v>
      </c>
      <c r="L218" s="165" t="s">
        <v>112</v>
      </c>
      <c r="M218" s="165" t="s">
        <v>68</v>
      </c>
      <c r="N218" s="176" t="s">
        <v>113</v>
      </c>
    </row>
    <row r="219" spans="1:17" x14ac:dyDescent="0.15">
      <c r="A219" s="182"/>
      <c r="B219" s="175"/>
      <c r="C219" s="175"/>
      <c r="D219" s="175"/>
      <c r="E219" s="175"/>
      <c r="F219" s="175"/>
      <c r="G219" s="175"/>
      <c r="H219" s="175"/>
      <c r="I219" s="184"/>
      <c r="J219" s="175"/>
      <c r="K219" s="175"/>
      <c r="L219" s="175"/>
      <c r="M219" s="175"/>
      <c r="N219" s="177"/>
    </row>
    <row r="220" spans="1:17" x14ac:dyDescent="0.15">
      <c r="A220" s="182"/>
      <c r="B220" s="175"/>
      <c r="C220" s="175"/>
      <c r="D220" s="175"/>
      <c r="E220" s="175"/>
      <c r="F220" s="175"/>
      <c r="G220" s="175"/>
      <c r="H220" s="175"/>
      <c r="I220" s="184"/>
      <c r="J220" s="175"/>
      <c r="K220" s="175"/>
      <c r="L220" s="175"/>
      <c r="M220" s="175"/>
      <c r="N220" s="177"/>
    </row>
    <row r="221" spans="1:17" x14ac:dyDescent="0.15">
      <c r="A221" s="182"/>
      <c r="B221" s="175"/>
      <c r="C221" s="175"/>
      <c r="D221" s="175"/>
      <c r="E221" s="175"/>
      <c r="F221" s="175"/>
      <c r="G221" s="175"/>
      <c r="H221" s="175"/>
      <c r="I221" s="184"/>
      <c r="J221" s="175"/>
      <c r="K221" s="175"/>
      <c r="L221" s="175"/>
      <c r="M221" s="175"/>
      <c r="N221" s="177"/>
    </row>
    <row r="222" spans="1:17" ht="18" x14ac:dyDescent="0.2">
      <c r="A222" s="178" t="s">
        <v>245</v>
      </c>
      <c r="B222" s="179"/>
      <c r="C222" s="179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80"/>
    </row>
    <row r="223" spans="1:17" ht="15" customHeight="1" x14ac:dyDescent="0.15">
      <c r="A223" s="172" t="s">
        <v>246</v>
      </c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4"/>
    </row>
    <row r="224" spans="1:17" ht="15" customHeight="1" x14ac:dyDescent="0.15">
      <c r="A224" s="35">
        <v>191</v>
      </c>
      <c r="B224" s="156" t="s">
        <v>247</v>
      </c>
      <c r="C224" s="156"/>
      <c r="D224" s="156"/>
      <c r="E224" s="38"/>
      <c r="F224" s="171"/>
      <c r="G224" s="171"/>
      <c r="H224" s="38" t="s">
        <v>73</v>
      </c>
      <c r="I224" s="39"/>
      <c r="J224" s="43">
        <v>10</v>
      </c>
      <c r="K224" s="40">
        <f t="shared" ref="K224:K231" si="24">SUM(I224*J224)</f>
        <v>0</v>
      </c>
      <c r="L224" s="41">
        <v>0.2</v>
      </c>
      <c r="M224" s="40">
        <f t="shared" ref="M224:M231" si="25">SUM(K224*0.2)</f>
        <v>0</v>
      </c>
      <c r="N224" s="42">
        <f t="shared" ref="N224:N231" si="26">SUM(K224+M224)</f>
        <v>0</v>
      </c>
      <c r="Q224" s="59"/>
    </row>
    <row r="225" spans="1:17" ht="15" customHeight="1" x14ac:dyDescent="0.15">
      <c r="A225" s="35">
        <v>192</v>
      </c>
      <c r="B225" s="156" t="s">
        <v>248</v>
      </c>
      <c r="C225" s="156"/>
      <c r="D225" s="156"/>
      <c r="E225" s="38"/>
      <c r="F225" s="171"/>
      <c r="G225" s="171"/>
      <c r="H225" s="37" t="s">
        <v>73</v>
      </c>
      <c r="I225" s="39"/>
      <c r="J225" s="43">
        <v>4500</v>
      </c>
      <c r="K225" s="40">
        <f t="shared" si="24"/>
        <v>0</v>
      </c>
      <c r="L225" s="41">
        <v>0.2</v>
      </c>
      <c r="M225" s="40">
        <f t="shared" si="25"/>
        <v>0</v>
      </c>
      <c r="N225" s="42">
        <f t="shared" si="26"/>
        <v>0</v>
      </c>
      <c r="Q225" s="59"/>
    </row>
    <row r="226" spans="1:17" ht="15" customHeight="1" x14ac:dyDescent="0.15">
      <c r="A226" s="35">
        <v>193</v>
      </c>
      <c r="B226" s="156" t="s">
        <v>249</v>
      </c>
      <c r="C226" s="156"/>
      <c r="D226" s="156"/>
      <c r="E226" s="38"/>
      <c r="F226" s="171"/>
      <c r="G226" s="171"/>
      <c r="H226" s="37" t="s">
        <v>73</v>
      </c>
      <c r="I226" s="39"/>
      <c r="J226" s="43">
        <v>200</v>
      </c>
      <c r="K226" s="40">
        <f t="shared" si="24"/>
        <v>0</v>
      </c>
      <c r="L226" s="41">
        <v>0.2</v>
      </c>
      <c r="M226" s="40">
        <f t="shared" si="25"/>
        <v>0</v>
      </c>
      <c r="N226" s="42">
        <f t="shared" si="26"/>
        <v>0</v>
      </c>
      <c r="Q226" s="59"/>
    </row>
    <row r="227" spans="1:17" ht="15" customHeight="1" x14ac:dyDescent="0.15">
      <c r="A227" s="35">
        <v>194</v>
      </c>
      <c r="B227" s="156" t="s">
        <v>250</v>
      </c>
      <c r="C227" s="156"/>
      <c r="D227" s="156"/>
      <c r="E227" s="38"/>
      <c r="F227" s="171"/>
      <c r="G227" s="171"/>
      <c r="H227" s="37" t="s">
        <v>73</v>
      </c>
      <c r="I227" s="39"/>
      <c r="J227" s="43">
        <v>200</v>
      </c>
      <c r="K227" s="40">
        <f t="shared" si="24"/>
        <v>0</v>
      </c>
      <c r="L227" s="41">
        <v>0.2</v>
      </c>
      <c r="M227" s="40">
        <f t="shared" si="25"/>
        <v>0</v>
      </c>
      <c r="N227" s="42">
        <f t="shared" si="26"/>
        <v>0</v>
      </c>
      <c r="Q227" s="59"/>
    </row>
    <row r="228" spans="1:17" ht="15" customHeight="1" x14ac:dyDescent="0.15">
      <c r="A228" s="35">
        <v>195</v>
      </c>
      <c r="B228" s="156" t="s">
        <v>251</v>
      </c>
      <c r="C228" s="156"/>
      <c r="D228" s="156"/>
      <c r="E228" s="38"/>
      <c r="F228" s="171"/>
      <c r="G228" s="171"/>
      <c r="H228" s="37" t="s">
        <v>73</v>
      </c>
      <c r="I228" s="39"/>
      <c r="J228" s="43">
        <v>10</v>
      </c>
      <c r="K228" s="40">
        <f t="shared" si="24"/>
        <v>0</v>
      </c>
      <c r="L228" s="41">
        <v>0.2</v>
      </c>
      <c r="M228" s="40">
        <f t="shared" si="25"/>
        <v>0</v>
      </c>
      <c r="N228" s="42">
        <f t="shared" si="26"/>
        <v>0</v>
      </c>
      <c r="Q228" s="59"/>
    </row>
    <row r="229" spans="1:17" ht="15" customHeight="1" x14ac:dyDescent="0.15">
      <c r="A229" s="35">
        <v>196</v>
      </c>
      <c r="B229" s="156" t="s">
        <v>252</v>
      </c>
      <c r="C229" s="156"/>
      <c r="D229" s="156"/>
      <c r="E229" s="38"/>
      <c r="F229" s="171"/>
      <c r="G229" s="171"/>
      <c r="H229" s="37" t="s">
        <v>73</v>
      </c>
      <c r="I229" s="39"/>
      <c r="J229" s="43">
        <v>10</v>
      </c>
      <c r="K229" s="40">
        <f t="shared" si="24"/>
        <v>0</v>
      </c>
      <c r="L229" s="41">
        <v>0.2</v>
      </c>
      <c r="M229" s="40">
        <f t="shared" si="25"/>
        <v>0</v>
      </c>
      <c r="N229" s="42">
        <f t="shared" si="26"/>
        <v>0</v>
      </c>
      <c r="Q229" s="59"/>
    </row>
    <row r="230" spans="1:17" ht="15" customHeight="1" x14ac:dyDescent="0.15">
      <c r="A230" s="35">
        <v>197</v>
      </c>
      <c r="B230" s="156" t="s">
        <v>253</v>
      </c>
      <c r="C230" s="156"/>
      <c r="D230" s="156"/>
      <c r="E230" s="38"/>
      <c r="F230" s="171"/>
      <c r="G230" s="171"/>
      <c r="H230" s="37" t="s">
        <v>73</v>
      </c>
      <c r="I230" s="39"/>
      <c r="J230" s="43">
        <v>250</v>
      </c>
      <c r="K230" s="40">
        <f t="shared" si="24"/>
        <v>0</v>
      </c>
      <c r="L230" s="41">
        <v>0.2</v>
      </c>
      <c r="M230" s="40">
        <f t="shared" si="25"/>
        <v>0</v>
      </c>
      <c r="N230" s="42">
        <f t="shared" si="26"/>
        <v>0</v>
      </c>
      <c r="Q230" s="59"/>
    </row>
    <row r="231" spans="1:17" ht="15" customHeight="1" x14ac:dyDescent="0.15">
      <c r="A231" s="35">
        <v>198</v>
      </c>
      <c r="B231" s="156" t="s">
        <v>254</v>
      </c>
      <c r="C231" s="156"/>
      <c r="D231" s="156"/>
      <c r="E231" s="38"/>
      <c r="F231" s="171"/>
      <c r="G231" s="171"/>
      <c r="H231" s="37" t="s">
        <v>73</v>
      </c>
      <c r="I231" s="39"/>
      <c r="J231" s="43">
        <v>15</v>
      </c>
      <c r="K231" s="40">
        <f t="shared" si="24"/>
        <v>0</v>
      </c>
      <c r="L231" s="41">
        <v>0.2</v>
      </c>
      <c r="M231" s="40">
        <f t="shared" si="25"/>
        <v>0</v>
      </c>
      <c r="N231" s="42">
        <f t="shared" si="26"/>
        <v>0</v>
      </c>
      <c r="Q231" s="59"/>
    </row>
    <row r="232" spans="1:17" ht="15" customHeight="1" x14ac:dyDescent="0.15">
      <c r="A232" s="35">
        <v>199</v>
      </c>
      <c r="B232" s="156" t="s">
        <v>255</v>
      </c>
      <c r="C232" s="156"/>
      <c r="D232" s="156"/>
      <c r="E232" s="38"/>
      <c r="F232" s="171"/>
      <c r="G232" s="171"/>
      <c r="H232" s="37" t="s">
        <v>73</v>
      </c>
      <c r="I232" s="39"/>
      <c r="J232" s="43">
        <v>15</v>
      </c>
      <c r="K232" s="40">
        <f>SUM(I232*J232)</f>
        <v>0</v>
      </c>
      <c r="L232" s="41">
        <v>0.2</v>
      </c>
      <c r="M232" s="40">
        <f>SUM(K232*0.2)</f>
        <v>0</v>
      </c>
      <c r="N232" s="42">
        <f>SUM(K232+M232)</f>
        <v>0</v>
      </c>
      <c r="Q232" s="59"/>
    </row>
    <row r="233" spans="1:17" ht="15" customHeight="1" x14ac:dyDescent="0.15">
      <c r="A233" s="172" t="s">
        <v>256</v>
      </c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4"/>
      <c r="Q233" s="73"/>
    </row>
    <row r="234" spans="1:17" ht="15" customHeight="1" x14ac:dyDescent="0.15">
      <c r="A234" s="35">
        <v>200</v>
      </c>
      <c r="B234" s="156" t="s">
        <v>257</v>
      </c>
      <c r="C234" s="156"/>
      <c r="D234" s="156"/>
      <c r="E234" s="38"/>
      <c r="F234" s="171">
        <v>2</v>
      </c>
      <c r="G234" s="171"/>
      <c r="H234" s="38" t="s">
        <v>73</v>
      </c>
      <c r="I234" s="39"/>
      <c r="J234" s="43">
        <v>6000</v>
      </c>
      <c r="K234" s="40">
        <f t="shared" ref="K234:K240" si="27">SUM(I234*J234)</f>
        <v>0</v>
      </c>
      <c r="L234" s="41">
        <v>0.2</v>
      </c>
      <c r="M234" s="40">
        <f t="shared" ref="M234:M240" si="28">SUM(K234*0.2)</f>
        <v>0</v>
      </c>
      <c r="N234" s="42">
        <f t="shared" ref="N234:N240" si="29">SUM(K234+M234)</f>
        <v>0</v>
      </c>
      <c r="Q234" s="59"/>
    </row>
    <row r="235" spans="1:17" ht="15" customHeight="1" x14ac:dyDescent="0.15">
      <c r="A235" s="35">
        <v>201</v>
      </c>
      <c r="B235" s="156" t="s">
        <v>257</v>
      </c>
      <c r="C235" s="156"/>
      <c r="D235" s="156"/>
      <c r="E235" s="38"/>
      <c r="F235" s="171">
        <v>3</v>
      </c>
      <c r="G235" s="171"/>
      <c r="H235" s="38" t="s">
        <v>73</v>
      </c>
      <c r="I235" s="39"/>
      <c r="J235" s="43">
        <v>50</v>
      </c>
      <c r="K235" s="40">
        <f t="shared" si="27"/>
        <v>0</v>
      </c>
      <c r="L235" s="41">
        <v>0.2</v>
      </c>
      <c r="M235" s="40">
        <f t="shared" si="28"/>
        <v>0</v>
      </c>
      <c r="N235" s="42">
        <f t="shared" si="29"/>
        <v>0</v>
      </c>
      <c r="Q235" s="59"/>
    </row>
    <row r="236" spans="1:17" ht="15" customHeight="1" x14ac:dyDescent="0.15">
      <c r="A236" s="35">
        <v>202</v>
      </c>
      <c r="B236" s="156" t="s">
        <v>257</v>
      </c>
      <c r="C236" s="156"/>
      <c r="D236" s="156"/>
      <c r="E236" s="38"/>
      <c r="F236" s="171" t="s">
        <v>258</v>
      </c>
      <c r="G236" s="171"/>
      <c r="H236" s="38" t="s">
        <v>73</v>
      </c>
      <c r="I236" s="39"/>
      <c r="J236" s="43">
        <v>50</v>
      </c>
      <c r="K236" s="40">
        <f t="shared" si="27"/>
        <v>0</v>
      </c>
      <c r="L236" s="41">
        <v>0.2</v>
      </c>
      <c r="M236" s="40">
        <f t="shared" si="28"/>
        <v>0</v>
      </c>
      <c r="N236" s="42">
        <f t="shared" si="29"/>
        <v>0</v>
      </c>
      <c r="Q236" s="59"/>
    </row>
    <row r="237" spans="1:17" ht="15" customHeight="1" x14ac:dyDescent="0.15">
      <c r="A237" s="35">
        <v>203</v>
      </c>
      <c r="B237" s="156" t="s">
        <v>257</v>
      </c>
      <c r="C237" s="156"/>
      <c r="D237" s="156"/>
      <c r="E237" s="38"/>
      <c r="F237" s="171" t="s">
        <v>259</v>
      </c>
      <c r="G237" s="171"/>
      <c r="H237" s="38" t="s">
        <v>73</v>
      </c>
      <c r="I237" s="39"/>
      <c r="J237" s="43">
        <v>10</v>
      </c>
      <c r="K237" s="40">
        <f t="shared" si="27"/>
        <v>0</v>
      </c>
      <c r="L237" s="41">
        <v>0.2</v>
      </c>
      <c r="M237" s="40">
        <f t="shared" si="28"/>
        <v>0</v>
      </c>
      <c r="N237" s="42">
        <f t="shared" si="29"/>
        <v>0</v>
      </c>
      <c r="Q237" s="59"/>
    </row>
    <row r="238" spans="1:17" ht="15" customHeight="1" x14ac:dyDescent="0.15">
      <c r="A238" s="35">
        <v>204</v>
      </c>
      <c r="B238" s="156" t="s">
        <v>257</v>
      </c>
      <c r="C238" s="156"/>
      <c r="D238" s="156"/>
      <c r="E238" s="38"/>
      <c r="F238" s="171" t="s">
        <v>260</v>
      </c>
      <c r="G238" s="171"/>
      <c r="H238" s="38" t="s">
        <v>73</v>
      </c>
      <c r="I238" s="39"/>
      <c r="J238" s="43">
        <v>5</v>
      </c>
      <c r="K238" s="40">
        <f t="shared" si="27"/>
        <v>0</v>
      </c>
      <c r="L238" s="41">
        <v>0.2</v>
      </c>
      <c r="M238" s="40">
        <f t="shared" si="28"/>
        <v>0</v>
      </c>
      <c r="N238" s="42">
        <f t="shared" si="29"/>
        <v>0</v>
      </c>
      <c r="Q238" s="59"/>
    </row>
    <row r="239" spans="1:17" ht="15" customHeight="1" x14ac:dyDescent="0.15">
      <c r="A239" s="35">
        <v>205</v>
      </c>
      <c r="B239" s="156" t="s">
        <v>261</v>
      </c>
      <c r="C239" s="156"/>
      <c r="D239" s="156"/>
      <c r="E239" s="38"/>
      <c r="F239" s="171" t="s">
        <v>260</v>
      </c>
      <c r="G239" s="171"/>
      <c r="H239" s="38" t="s">
        <v>73</v>
      </c>
      <c r="I239" s="39"/>
      <c r="J239" s="43">
        <v>5</v>
      </c>
      <c r="K239" s="40">
        <f t="shared" si="27"/>
        <v>0</v>
      </c>
      <c r="L239" s="41">
        <v>0.2</v>
      </c>
      <c r="M239" s="40">
        <f t="shared" si="28"/>
        <v>0</v>
      </c>
      <c r="N239" s="42">
        <f t="shared" si="29"/>
        <v>0</v>
      </c>
      <c r="Q239" s="59"/>
    </row>
    <row r="240" spans="1:17" ht="15" customHeight="1" x14ac:dyDescent="0.15">
      <c r="A240" s="35">
        <v>206</v>
      </c>
      <c r="B240" s="156" t="s">
        <v>262</v>
      </c>
      <c r="C240" s="156"/>
      <c r="D240" s="156"/>
      <c r="E240" s="38"/>
      <c r="F240" s="171"/>
      <c r="G240" s="171"/>
      <c r="H240" s="38" t="s">
        <v>73</v>
      </c>
      <c r="I240" s="39"/>
      <c r="J240" s="43">
        <v>50</v>
      </c>
      <c r="K240" s="40">
        <f t="shared" si="27"/>
        <v>0</v>
      </c>
      <c r="L240" s="41">
        <v>0.2</v>
      </c>
      <c r="M240" s="40">
        <f t="shared" si="28"/>
        <v>0</v>
      </c>
      <c r="N240" s="42">
        <f t="shared" si="29"/>
        <v>0</v>
      </c>
      <c r="Q240" s="59"/>
    </row>
    <row r="241" spans="1:14" ht="15" customHeight="1" x14ac:dyDescent="0.15">
      <c r="A241" s="160" t="s">
        <v>263</v>
      </c>
      <c r="B241" s="161"/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2"/>
    </row>
    <row r="242" spans="1:14" ht="15" customHeight="1" x14ac:dyDescent="0.15">
      <c r="A242" s="35">
        <v>207</v>
      </c>
      <c r="B242" s="67" t="s">
        <v>264</v>
      </c>
      <c r="C242" s="67"/>
      <c r="D242" s="67"/>
      <c r="E242" s="66"/>
      <c r="F242" s="38"/>
      <c r="G242" s="38"/>
      <c r="H242" s="38" t="s">
        <v>73</v>
      </c>
      <c r="I242" s="39"/>
      <c r="J242" s="43">
        <v>500</v>
      </c>
      <c r="K242" s="40">
        <f t="shared" ref="K242:K247" si="30">SUM(I242*J242)</f>
        <v>0</v>
      </c>
      <c r="L242" s="41">
        <v>0.2</v>
      </c>
      <c r="M242" s="40">
        <f t="shared" ref="M242:M247" si="31">SUM(K242*0.2)</f>
        <v>0</v>
      </c>
      <c r="N242" s="42">
        <f t="shared" ref="N242:N247" si="32">SUM(K242+M242)</f>
        <v>0</v>
      </c>
    </row>
    <row r="243" spans="1:14" ht="15" customHeight="1" x14ac:dyDescent="0.15">
      <c r="A243" s="35">
        <v>208</v>
      </c>
      <c r="B243" s="170" t="s">
        <v>265</v>
      </c>
      <c r="C243" s="170"/>
      <c r="D243" s="170"/>
      <c r="E243" s="38"/>
      <c r="F243" s="38"/>
      <c r="G243" s="38"/>
      <c r="H243" s="38" t="s">
        <v>73</v>
      </c>
      <c r="I243" s="39"/>
      <c r="J243" s="43">
        <v>100</v>
      </c>
      <c r="K243" s="40">
        <f t="shared" si="30"/>
        <v>0</v>
      </c>
      <c r="L243" s="41">
        <v>0.2</v>
      </c>
      <c r="M243" s="40">
        <f t="shared" si="31"/>
        <v>0</v>
      </c>
      <c r="N243" s="42">
        <f t="shared" si="32"/>
        <v>0</v>
      </c>
    </row>
    <row r="244" spans="1:14" ht="15" customHeight="1" x14ac:dyDescent="0.15">
      <c r="A244" s="35">
        <v>209</v>
      </c>
      <c r="B244" s="170" t="s">
        <v>266</v>
      </c>
      <c r="C244" s="170"/>
      <c r="D244" s="170"/>
      <c r="E244" s="38"/>
      <c r="F244" s="38"/>
      <c r="G244" s="38"/>
      <c r="H244" s="38" t="s">
        <v>73</v>
      </c>
      <c r="I244" s="39"/>
      <c r="J244" s="43">
        <v>50</v>
      </c>
      <c r="K244" s="40">
        <f t="shared" si="30"/>
        <v>0</v>
      </c>
      <c r="L244" s="41">
        <v>0.2</v>
      </c>
      <c r="M244" s="40">
        <f t="shared" si="31"/>
        <v>0</v>
      </c>
      <c r="N244" s="42">
        <f t="shared" si="32"/>
        <v>0</v>
      </c>
    </row>
    <row r="245" spans="1:14" ht="15" customHeight="1" x14ac:dyDescent="0.15">
      <c r="A245" s="35">
        <v>210</v>
      </c>
      <c r="B245" s="170" t="s">
        <v>267</v>
      </c>
      <c r="C245" s="170"/>
      <c r="D245" s="170"/>
      <c r="E245" s="38"/>
      <c r="F245" s="38"/>
      <c r="G245" s="38"/>
      <c r="H245" s="38" t="s">
        <v>73</v>
      </c>
      <c r="I245" s="39"/>
      <c r="J245" s="43">
        <v>10</v>
      </c>
      <c r="K245" s="40">
        <f t="shared" si="30"/>
        <v>0</v>
      </c>
      <c r="L245" s="41">
        <v>0.2</v>
      </c>
      <c r="M245" s="40">
        <f t="shared" si="31"/>
        <v>0</v>
      </c>
      <c r="N245" s="42">
        <f t="shared" si="32"/>
        <v>0</v>
      </c>
    </row>
    <row r="246" spans="1:14" ht="15" customHeight="1" x14ac:dyDescent="0.15">
      <c r="A246" s="35">
        <v>211</v>
      </c>
      <c r="B246" s="170" t="s">
        <v>268</v>
      </c>
      <c r="C246" s="170"/>
      <c r="D246" s="170"/>
      <c r="E246" s="38"/>
      <c r="F246" s="38"/>
      <c r="G246" s="38"/>
      <c r="H246" s="38" t="s">
        <v>73</v>
      </c>
      <c r="I246" s="39"/>
      <c r="J246" s="43">
        <v>10</v>
      </c>
      <c r="K246" s="40">
        <f t="shared" si="30"/>
        <v>0</v>
      </c>
      <c r="L246" s="41">
        <v>0.2</v>
      </c>
      <c r="M246" s="40">
        <f t="shared" si="31"/>
        <v>0</v>
      </c>
      <c r="N246" s="42">
        <f t="shared" si="32"/>
        <v>0</v>
      </c>
    </row>
    <row r="247" spans="1:14" ht="15" customHeight="1" x14ac:dyDescent="0.15">
      <c r="A247" s="74">
        <v>212</v>
      </c>
      <c r="B247" s="170" t="s">
        <v>269</v>
      </c>
      <c r="C247" s="170"/>
      <c r="D247" s="170"/>
      <c r="E247" s="66"/>
      <c r="F247" s="66"/>
      <c r="G247" s="66"/>
      <c r="H247" s="38" t="s">
        <v>73</v>
      </c>
      <c r="I247" s="39"/>
      <c r="J247" s="43">
        <v>10</v>
      </c>
      <c r="K247" s="40">
        <f t="shared" si="30"/>
        <v>0</v>
      </c>
      <c r="L247" s="41">
        <v>0.2</v>
      </c>
      <c r="M247" s="40">
        <f t="shared" si="31"/>
        <v>0</v>
      </c>
      <c r="N247" s="42">
        <f t="shared" si="32"/>
        <v>0</v>
      </c>
    </row>
    <row r="248" spans="1:14" ht="15" customHeight="1" x14ac:dyDescent="0.15">
      <c r="A248" s="160" t="s">
        <v>270</v>
      </c>
      <c r="B248" s="161"/>
      <c r="C248" s="161"/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62"/>
    </row>
    <row r="249" spans="1:14" ht="15" customHeight="1" x14ac:dyDescent="0.15">
      <c r="A249" s="35">
        <v>213</v>
      </c>
      <c r="B249" s="156" t="s">
        <v>271</v>
      </c>
      <c r="C249" s="156"/>
      <c r="D249" s="156"/>
      <c r="E249" s="38"/>
      <c r="F249" s="67"/>
      <c r="G249" s="38" t="s">
        <v>215</v>
      </c>
      <c r="H249" s="38" t="s">
        <v>73</v>
      </c>
      <c r="I249" s="39"/>
      <c r="J249" s="43">
        <v>150</v>
      </c>
      <c r="K249" s="40">
        <f t="shared" ref="K249:K259" si="33">SUM(I249*J249)</f>
        <v>0</v>
      </c>
      <c r="L249" s="41">
        <v>0.2</v>
      </c>
      <c r="M249" s="40">
        <f t="shared" ref="M249:M259" si="34">SUM(K249*0.2)</f>
        <v>0</v>
      </c>
      <c r="N249" s="42">
        <f t="shared" ref="N249:N259" si="35">SUM(K249+M249)</f>
        <v>0</v>
      </c>
    </row>
    <row r="250" spans="1:14" ht="15" customHeight="1" x14ac:dyDescent="0.15">
      <c r="A250" s="35">
        <v>214</v>
      </c>
      <c r="B250" s="156" t="s">
        <v>271</v>
      </c>
      <c r="C250" s="156"/>
      <c r="D250" s="156"/>
      <c r="E250" s="38"/>
      <c r="F250" s="67"/>
      <c r="G250" s="38" t="s">
        <v>216</v>
      </c>
      <c r="H250" s="38" t="s">
        <v>73</v>
      </c>
      <c r="I250" s="39"/>
      <c r="J250" s="43">
        <v>10</v>
      </c>
      <c r="K250" s="40">
        <f t="shared" si="33"/>
        <v>0</v>
      </c>
      <c r="L250" s="41">
        <v>0.2</v>
      </c>
      <c r="M250" s="40">
        <f t="shared" si="34"/>
        <v>0</v>
      </c>
      <c r="N250" s="42">
        <f t="shared" si="35"/>
        <v>0</v>
      </c>
    </row>
    <row r="251" spans="1:14" ht="15" customHeight="1" x14ac:dyDescent="0.15">
      <c r="A251" s="35">
        <v>215</v>
      </c>
      <c r="B251" s="156" t="s">
        <v>271</v>
      </c>
      <c r="C251" s="156"/>
      <c r="D251" s="156"/>
      <c r="E251" s="38"/>
      <c r="F251" s="67"/>
      <c r="G251" s="38" t="s">
        <v>217</v>
      </c>
      <c r="H251" s="38" t="s">
        <v>73</v>
      </c>
      <c r="I251" s="39"/>
      <c r="J251" s="43">
        <v>5</v>
      </c>
      <c r="K251" s="40">
        <f t="shared" si="33"/>
        <v>0</v>
      </c>
      <c r="L251" s="41">
        <v>0.2</v>
      </c>
      <c r="M251" s="40">
        <f t="shared" si="34"/>
        <v>0</v>
      </c>
      <c r="N251" s="42">
        <f t="shared" si="35"/>
        <v>0</v>
      </c>
    </row>
    <row r="252" spans="1:14" ht="15" customHeight="1" x14ac:dyDescent="0.15">
      <c r="A252" s="35">
        <v>216</v>
      </c>
      <c r="B252" s="156" t="s">
        <v>272</v>
      </c>
      <c r="C252" s="156"/>
      <c r="D252" s="156"/>
      <c r="E252" s="38"/>
      <c r="F252" s="67"/>
      <c r="G252" s="38" t="s">
        <v>215</v>
      </c>
      <c r="H252" s="38" t="s">
        <v>73</v>
      </c>
      <c r="I252" s="39"/>
      <c r="J252" s="43">
        <v>40</v>
      </c>
      <c r="K252" s="40">
        <f t="shared" si="33"/>
        <v>0</v>
      </c>
      <c r="L252" s="41">
        <v>0.2</v>
      </c>
      <c r="M252" s="40">
        <f t="shared" si="34"/>
        <v>0</v>
      </c>
      <c r="N252" s="42">
        <f t="shared" si="35"/>
        <v>0</v>
      </c>
    </row>
    <row r="253" spans="1:14" ht="15" customHeight="1" x14ac:dyDescent="0.15">
      <c r="A253" s="35">
        <v>217</v>
      </c>
      <c r="B253" s="156" t="s">
        <v>272</v>
      </c>
      <c r="C253" s="156"/>
      <c r="D253" s="156"/>
      <c r="E253" s="38"/>
      <c r="F253" s="67"/>
      <c r="G253" s="38" t="s">
        <v>216</v>
      </c>
      <c r="H253" s="38" t="s">
        <v>73</v>
      </c>
      <c r="I253" s="39"/>
      <c r="J253" s="43">
        <v>10</v>
      </c>
      <c r="K253" s="40">
        <f t="shared" si="33"/>
        <v>0</v>
      </c>
      <c r="L253" s="41">
        <v>0.2</v>
      </c>
      <c r="M253" s="40">
        <f t="shared" si="34"/>
        <v>0</v>
      </c>
      <c r="N253" s="42">
        <f t="shared" si="35"/>
        <v>0</v>
      </c>
    </row>
    <row r="254" spans="1:14" ht="15" customHeight="1" x14ac:dyDescent="0.15">
      <c r="A254" s="35">
        <v>218</v>
      </c>
      <c r="B254" s="156" t="s">
        <v>272</v>
      </c>
      <c r="C254" s="156"/>
      <c r="D254" s="156"/>
      <c r="E254" s="38"/>
      <c r="F254" s="67"/>
      <c r="G254" s="38" t="s">
        <v>217</v>
      </c>
      <c r="H254" s="38" t="s">
        <v>73</v>
      </c>
      <c r="I254" s="39"/>
      <c r="J254" s="43">
        <v>2</v>
      </c>
      <c r="K254" s="40">
        <f t="shared" si="33"/>
        <v>0</v>
      </c>
      <c r="L254" s="41">
        <v>0.2</v>
      </c>
      <c r="M254" s="40">
        <f t="shared" si="34"/>
        <v>0</v>
      </c>
      <c r="N254" s="42">
        <f t="shared" si="35"/>
        <v>0</v>
      </c>
    </row>
    <row r="255" spans="1:14" ht="15" customHeight="1" x14ac:dyDescent="0.15">
      <c r="A255" s="35">
        <v>219</v>
      </c>
      <c r="B255" s="156" t="s">
        <v>273</v>
      </c>
      <c r="C255" s="156"/>
      <c r="D255" s="156"/>
      <c r="E255" s="38"/>
      <c r="F255" s="38"/>
      <c r="G255" s="38"/>
      <c r="H255" s="38" t="s">
        <v>73</v>
      </c>
      <c r="I255" s="39"/>
      <c r="J255" s="43">
        <v>3</v>
      </c>
      <c r="K255" s="40">
        <f t="shared" si="33"/>
        <v>0</v>
      </c>
      <c r="L255" s="41">
        <v>0.2</v>
      </c>
      <c r="M255" s="40">
        <f t="shared" si="34"/>
        <v>0</v>
      </c>
      <c r="N255" s="42">
        <f t="shared" si="35"/>
        <v>0</v>
      </c>
    </row>
    <row r="256" spans="1:14" ht="15" customHeight="1" x14ac:dyDescent="0.15">
      <c r="A256" s="35">
        <v>220</v>
      </c>
      <c r="B256" s="156" t="s">
        <v>274</v>
      </c>
      <c r="C256" s="156"/>
      <c r="D256" s="156"/>
      <c r="E256" s="38"/>
      <c r="F256" s="38"/>
      <c r="G256" s="38"/>
      <c r="H256" s="38" t="s">
        <v>73</v>
      </c>
      <c r="I256" s="39"/>
      <c r="J256" s="38">
        <v>1</v>
      </c>
      <c r="K256" s="40">
        <f t="shared" si="33"/>
        <v>0</v>
      </c>
      <c r="L256" s="41">
        <v>0.2</v>
      </c>
      <c r="M256" s="40">
        <f t="shared" si="34"/>
        <v>0</v>
      </c>
      <c r="N256" s="42">
        <f t="shared" si="35"/>
        <v>0</v>
      </c>
    </row>
    <row r="257" spans="1:16" ht="15" customHeight="1" x14ac:dyDescent="0.15">
      <c r="A257" s="35">
        <v>221</v>
      </c>
      <c r="B257" s="156" t="s">
        <v>275</v>
      </c>
      <c r="C257" s="156"/>
      <c r="D257" s="156"/>
      <c r="E257" s="38"/>
      <c r="F257" s="38"/>
      <c r="G257" s="38"/>
      <c r="H257" s="38" t="s">
        <v>73</v>
      </c>
      <c r="I257" s="39"/>
      <c r="J257" s="43">
        <v>3</v>
      </c>
      <c r="K257" s="40">
        <f t="shared" si="33"/>
        <v>0</v>
      </c>
      <c r="L257" s="41">
        <v>0.2</v>
      </c>
      <c r="M257" s="40">
        <f t="shared" si="34"/>
        <v>0</v>
      </c>
      <c r="N257" s="42">
        <f t="shared" si="35"/>
        <v>0</v>
      </c>
    </row>
    <row r="258" spans="1:16" ht="15" customHeight="1" x14ac:dyDescent="0.15">
      <c r="A258" s="35">
        <v>222</v>
      </c>
      <c r="B258" s="156" t="s">
        <v>276</v>
      </c>
      <c r="C258" s="156"/>
      <c r="D258" s="156"/>
      <c r="E258" s="38"/>
      <c r="F258" s="38"/>
      <c r="G258" s="38"/>
      <c r="H258" s="38" t="s">
        <v>73</v>
      </c>
      <c r="I258" s="39"/>
      <c r="J258" s="43">
        <v>3</v>
      </c>
      <c r="K258" s="40">
        <f t="shared" si="33"/>
        <v>0</v>
      </c>
      <c r="L258" s="41">
        <v>0.2</v>
      </c>
      <c r="M258" s="40">
        <f t="shared" si="34"/>
        <v>0</v>
      </c>
      <c r="N258" s="42">
        <f t="shared" si="35"/>
        <v>0</v>
      </c>
    </row>
    <row r="259" spans="1:16" ht="15" customHeight="1" x14ac:dyDescent="0.15">
      <c r="A259" s="35">
        <v>223</v>
      </c>
      <c r="B259" s="156" t="s">
        <v>277</v>
      </c>
      <c r="C259" s="156"/>
      <c r="D259" s="156"/>
      <c r="E259" s="38"/>
      <c r="F259" s="38"/>
      <c r="G259" s="38"/>
      <c r="H259" s="38" t="s">
        <v>73</v>
      </c>
      <c r="I259" s="39"/>
      <c r="J259" s="43">
        <v>10</v>
      </c>
      <c r="K259" s="40">
        <f t="shared" si="33"/>
        <v>0</v>
      </c>
      <c r="L259" s="41">
        <v>0.2</v>
      </c>
      <c r="M259" s="40">
        <f t="shared" si="34"/>
        <v>0</v>
      </c>
      <c r="N259" s="42">
        <f t="shared" si="35"/>
        <v>0</v>
      </c>
    </row>
    <row r="260" spans="1:16" ht="15" customHeight="1" x14ac:dyDescent="0.15">
      <c r="A260" s="160" t="s">
        <v>278</v>
      </c>
      <c r="B260" s="161"/>
      <c r="C260" s="161"/>
      <c r="D260" s="161"/>
      <c r="E260" s="161"/>
      <c r="F260" s="161"/>
      <c r="G260" s="161"/>
      <c r="H260" s="161"/>
      <c r="I260" s="161"/>
      <c r="J260" s="161"/>
      <c r="K260" s="161"/>
      <c r="L260" s="161"/>
      <c r="M260" s="161"/>
      <c r="N260" s="162"/>
      <c r="O260" s="47"/>
      <c r="P260" s="47"/>
    </row>
    <row r="261" spans="1:16" ht="15" customHeight="1" x14ac:dyDescent="0.15">
      <c r="A261" s="35">
        <v>224</v>
      </c>
      <c r="B261" s="169" t="s">
        <v>279</v>
      </c>
      <c r="C261" s="169"/>
      <c r="D261" s="169"/>
      <c r="E261" s="36"/>
      <c r="F261" s="38" t="s">
        <v>125</v>
      </c>
      <c r="G261" s="38" t="s">
        <v>140</v>
      </c>
      <c r="H261" s="38" t="s">
        <v>73</v>
      </c>
      <c r="I261" s="39"/>
      <c r="J261" s="38">
        <v>10</v>
      </c>
      <c r="K261" s="40">
        <f t="shared" ref="K261:K270" si="36">SUM(I261*J261)</f>
        <v>0</v>
      </c>
      <c r="L261" s="41">
        <v>0.2</v>
      </c>
      <c r="M261" s="40">
        <f t="shared" ref="M261:M270" si="37">SUM(K261*0.2)</f>
        <v>0</v>
      </c>
      <c r="N261" s="42">
        <f t="shared" ref="N261:N270" si="38">SUM(K261+M261)</f>
        <v>0</v>
      </c>
      <c r="O261" s="47"/>
      <c r="P261" s="47"/>
    </row>
    <row r="262" spans="1:16" ht="15" customHeight="1" x14ac:dyDescent="0.15">
      <c r="A262" s="35">
        <v>225</v>
      </c>
      <c r="B262" s="169" t="s">
        <v>280</v>
      </c>
      <c r="C262" s="169"/>
      <c r="D262" s="169"/>
      <c r="E262" s="36"/>
      <c r="F262" s="38" t="s">
        <v>125</v>
      </c>
      <c r="G262" s="38" t="s">
        <v>142</v>
      </c>
      <c r="H262" s="38" t="s">
        <v>73</v>
      </c>
      <c r="I262" s="39"/>
      <c r="J262" s="38">
        <v>80</v>
      </c>
      <c r="K262" s="40">
        <f t="shared" si="36"/>
        <v>0</v>
      </c>
      <c r="L262" s="41">
        <v>0.2</v>
      </c>
      <c r="M262" s="40">
        <f t="shared" si="37"/>
        <v>0</v>
      </c>
      <c r="N262" s="42">
        <f t="shared" si="38"/>
        <v>0</v>
      </c>
      <c r="P262" s="47"/>
    </row>
    <row r="263" spans="1:16" ht="15" customHeight="1" x14ac:dyDescent="0.15">
      <c r="A263" s="35">
        <v>226</v>
      </c>
      <c r="B263" s="169" t="s">
        <v>281</v>
      </c>
      <c r="C263" s="169"/>
      <c r="D263" s="169"/>
      <c r="E263" s="36"/>
      <c r="F263" s="38" t="s">
        <v>125</v>
      </c>
      <c r="G263" s="38" t="s">
        <v>144</v>
      </c>
      <c r="H263" s="38" t="s">
        <v>73</v>
      </c>
      <c r="I263" s="39"/>
      <c r="J263" s="43">
        <v>2</v>
      </c>
      <c r="K263" s="40">
        <f t="shared" si="36"/>
        <v>0</v>
      </c>
      <c r="L263" s="41">
        <v>0.2</v>
      </c>
      <c r="M263" s="40">
        <f t="shared" si="37"/>
        <v>0</v>
      </c>
      <c r="N263" s="42">
        <f t="shared" si="38"/>
        <v>0</v>
      </c>
    </row>
    <row r="264" spans="1:16" ht="15" customHeight="1" x14ac:dyDescent="0.15">
      <c r="A264" s="35">
        <v>227</v>
      </c>
      <c r="B264" s="169" t="s">
        <v>280</v>
      </c>
      <c r="C264" s="169"/>
      <c r="D264" s="169"/>
      <c r="E264" s="36"/>
      <c r="F264" s="38" t="s">
        <v>125</v>
      </c>
      <c r="G264" s="38" t="s">
        <v>145</v>
      </c>
      <c r="H264" s="38" t="s">
        <v>73</v>
      </c>
      <c r="I264" s="39"/>
      <c r="J264" s="43">
        <v>10</v>
      </c>
      <c r="K264" s="40">
        <f t="shared" si="36"/>
        <v>0</v>
      </c>
      <c r="L264" s="41">
        <v>0.2</v>
      </c>
      <c r="M264" s="40">
        <f t="shared" si="37"/>
        <v>0</v>
      </c>
      <c r="N264" s="42">
        <f t="shared" si="38"/>
        <v>0</v>
      </c>
    </row>
    <row r="265" spans="1:16" ht="15" customHeight="1" x14ac:dyDescent="0.15">
      <c r="A265" s="65">
        <v>228</v>
      </c>
      <c r="B265" s="156" t="s">
        <v>282</v>
      </c>
      <c r="C265" s="156"/>
      <c r="D265" s="156"/>
      <c r="E265" s="67"/>
      <c r="F265" s="67"/>
      <c r="G265" s="38">
        <v>425</v>
      </c>
      <c r="H265" s="38" t="s">
        <v>73</v>
      </c>
      <c r="I265" s="39"/>
      <c r="J265" s="38">
        <v>35</v>
      </c>
      <c r="K265" s="40">
        <f t="shared" si="36"/>
        <v>0</v>
      </c>
      <c r="L265" s="41">
        <v>0.2</v>
      </c>
      <c r="M265" s="40">
        <f t="shared" si="37"/>
        <v>0</v>
      </c>
      <c r="N265" s="42">
        <f t="shared" si="38"/>
        <v>0</v>
      </c>
    </row>
    <row r="266" spans="1:16" ht="15" customHeight="1" x14ac:dyDescent="0.15">
      <c r="A266" s="65">
        <v>229</v>
      </c>
      <c r="B266" s="156" t="s">
        <v>283</v>
      </c>
      <c r="C266" s="156"/>
      <c r="D266" s="156"/>
      <c r="E266" s="38"/>
      <c r="F266" s="67"/>
      <c r="G266" s="38">
        <v>500</v>
      </c>
      <c r="H266" s="37" t="s">
        <v>73</v>
      </c>
      <c r="I266" s="39"/>
      <c r="J266" s="43">
        <v>20</v>
      </c>
      <c r="K266" s="40">
        <f t="shared" si="36"/>
        <v>0</v>
      </c>
      <c r="L266" s="41">
        <v>0.2</v>
      </c>
      <c r="M266" s="40">
        <f t="shared" si="37"/>
        <v>0</v>
      </c>
      <c r="N266" s="42">
        <f t="shared" si="38"/>
        <v>0</v>
      </c>
    </row>
    <row r="267" spans="1:16" ht="15" customHeight="1" x14ac:dyDescent="0.15">
      <c r="A267" s="65">
        <v>230</v>
      </c>
      <c r="B267" s="156" t="s">
        <v>284</v>
      </c>
      <c r="C267" s="156"/>
      <c r="D267" s="156"/>
      <c r="E267" s="38"/>
      <c r="F267" s="67"/>
      <c r="G267" s="38">
        <v>1000</v>
      </c>
      <c r="H267" s="37" t="s">
        <v>73</v>
      </c>
      <c r="I267" s="39"/>
      <c r="J267" s="43">
        <v>450</v>
      </c>
      <c r="K267" s="40">
        <f t="shared" si="36"/>
        <v>0</v>
      </c>
      <c r="L267" s="41">
        <v>0.2</v>
      </c>
      <c r="M267" s="40">
        <f t="shared" si="37"/>
        <v>0</v>
      </c>
      <c r="N267" s="42">
        <f t="shared" si="38"/>
        <v>0</v>
      </c>
    </row>
    <row r="268" spans="1:16" ht="15" customHeight="1" x14ac:dyDescent="0.15">
      <c r="A268" s="65">
        <v>231</v>
      </c>
      <c r="B268" s="156" t="s">
        <v>285</v>
      </c>
      <c r="C268" s="156"/>
      <c r="D268" s="156"/>
      <c r="E268" s="38"/>
      <c r="F268" s="67"/>
      <c r="G268" s="38">
        <v>1000</v>
      </c>
      <c r="H268" s="37" t="s">
        <v>73</v>
      </c>
      <c r="I268" s="39"/>
      <c r="J268" s="38">
        <v>10</v>
      </c>
      <c r="K268" s="40">
        <f t="shared" si="36"/>
        <v>0</v>
      </c>
      <c r="L268" s="41">
        <v>0.2</v>
      </c>
      <c r="M268" s="40">
        <f t="shared" si="37"/>
        <v>0</v>
      </c>
      <c r="N268" s="42">
        <f t="shared" si="38"/>
        <v>0</v>
      </c>
    </row>
    <row r="269" spans="1:16" ht="15" customHeight="1" x14ac:dyDescent="0.15">
      <c r="A269" s="65">
        <v>232</v>
      </c>
      <c r="B269" s="156" t="s">
        <v>286</v>
      </c>
      <c r="C269" s="156"/>
      <c r="D269" s="156"/>
      <c r="E269" s="38"/>
      <c r="F269" s="67"/>
      <c r="G269" s="38"/>
      <c r="H269" s="37" t="s">
        <v>73</v>
      </c>
      <c r="I269" s="39"/>
      <c r="J269" s="38">
        <v>150</v>
      </c>
      <c r="K269" s="40">
        <f t="shared" si="36"/>
        <v>0</v>
      </c>
      <c r="L269" s="41">
        <v>0.2</v>
      </c>
      <c r="M269" s="40">
        <f t="shared" si="37"/>
        <v>0</v>
      </c>
      <c r="N269" s="42">
        <f t="shared" si="38"/>
        <v>0</v>
      </c>
    </row>
    <row r="270" spans="1:16" ht="15" customHeight="1" x14ac:dyDescent="0.15">
      <c r="A270" s="74">
        <v>233</v>
      </c>
      <c r="B270" s="156" t="s">
        <v>287</v>
      </c>
      <c r="C270" s="156"/>
      <c r="D270" s="156"/>
      <c r="E270" s="66"/>
      <c r="F270" s="66"/>
      <c r="G270" s="38" t="s">
        <v>288</v>
      </c>
      <c r="H270" s="38" t="s">
        <v>73</v>
      </c>
      <c r="I270" s="39"/>
      <c r="J270" s="38">
        <v>90</v>
      </c>
      <c r="K270" s="40">
        <f t="shared" si="36"/>
        <v>0</v>
      </c>
      <c r="L270" s="41">
        <v>0.2</v>
      </c>
      <c r="M270" s="40">
        <f t="shared" si="37"/>
        <v>0</v>
      </c>
      <c r="N270" s="42">
        <f t="shared" si="38"/>
        <v>0</v>
      </c>
    </row>
    <row r="271" spans="1:16" ht="15" customHeight="1" x14ac:dyDescent="0.15">
      <c r="A271" s="160" t="s">
        <v>289</v>
      </c>
      <c r="B271" s="161"/>
      <c r="C271" s="161"/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2"/>
    </row>
    <row r="272" spans="1:16" ht="15" customHeight="1" x14ac:dyDescent="0.15">
      <c r="A272" s="35">
        <v>234</v>
      </c>
      <c r="B272" s="156" t="s">
        <v>290</v>
      </c>
      <c r="C272" s="156"/>
      <c r="D272" s="156"/>
      <c r="E272" s="38"/>
      <c r="F272" s="67"/>
      <c r="G272" s="38" t="s">
        <v>176</v>
      </c>
      <c r="H272" s="38" t="s">
        <v>73</v>
      </c>
      <c r="I272" s="39"/>
      <c r="J272" s="43">
        <v>10</v>
      </c>
      <c r="K272" s="40">
        <f t="shared" ref="K272:K280" si="39">SUM(I272*J272)</f>
        <v>0</v>
      </c>
      <c r="L272" s="41">
        <v>0.2</v>
      </c>
      <c r="M272" s="40">
        <f t="shared" ref="M272:M280" si="40">SUM(K272*0.2)</f>
        <v>0</v>
      </c>
      <c r="N272" s="42">
        <f t="shared" ref="N272:N280" si="41">SUM(K272+M272)</f>
        <v>0</v>
      </c>
    </row>
    <row r="273" spans="1:14" ht="15" customHeight="1" x14ac:dyDescent="0.15">
      <c r="A273" s="35">
        <v>235</v>
      </c>
      <c r="B273" s="156" t="s">
        <v>291</v>
      </c>
      <c r="C273" s="156"/>
      <c r="D273" s="156"/>
      <c r="E273" s="38"/>
      <c r="F273" s="67"/>
      <c r="G273" s="38">
        <v>1200</v>
      </c>
      <c r="H273" s="38" t="s">
        <v>73</v>
      </c>
      <c r="I273" s="39"/>
      <c r="J273" s="43">
        <v>10</v>
      </c>
      <c r="K273" s="40">
        <f t="shared" si="39"/>
        <v>0</v>
      </c>
      <c r="L273" s="41">
        <v>0.2</v>
      </c>
      <c r="M273" s="40">
        <f t="shared" si="40"/>
        <v>0</v>
      </c>
      <c r="N273" s="42">
        <f t="shared" si="41"/>
        <v>0</v>
      </c>
    </row>
    <row r="274" spans="1:14" ht="15" customHeight="1" x14ac:dyDescent="0.15">
      <c r="A274" s="35">
        <v>236</v>
      </c>
      <c r="B274" s="156" t="s">
        <v>292</v>
      </c>
      <c r="C274" s="156"/>
      <c r="D274" s="156"/>
      <c r="E274" s="38"/>
      <c r="F274" s="67"/>
      <c r="G274" s="38" t="s">
        <v>179</v>
      </c>
      <c r="H274" s="38" t="s">
        <v>73</v>
      </c>
      <c r="I274" s="39"/>
      <c r="J274" s="43">
        <v>1</v>
      </c>
      <c r="K274" s="40">
        <f t="shared" si="39"/>
        <v>0</v>
      </c>
      <c r="L274" s="41">
        <v>0.2</v>
      </c>
      <c r="M274" s="40">
        <f t="shared" si="40"/>
        <v>0</v>
      </c>
      <c r="N274" s="42">
        <f t="shared" si="41"/>
        <v>0</v>
      </c>
    </row>
    <row r="275" spans="1:14" ht="15" customHeight="1" x14ac:dyDescent="0.15">
      <c r="A275" s="35">
        <v>237</v>
      </c>
      <c r="B275" s="156" t="s">
        <v>293</v>
      </c>
      <c r="C275" s="156"/>
      <c r="D275" s="156"/>
      <c r="E275" s="38"/>
      <c r="F275" s="67"/>
      <c r="G275" s="38"/>
      <c r="H275" s="38" t="s">
        <v>73</v>
      </c>
      <c r="I275" s="39"/>
      <c r="J275" s="38">
        <v>1</v>
      </c>
      <c r="K275" s="40">
        <f t="shared" si="39"/>
        <v>0</v>
      </c>
      <c r="L275" s="41">
        <v>0.2</v>
      </c>
      <c r="M275" s="40">
        <f t="shared" si="40"/>
        <v>0</v>
      </c>
      <c r="N275" s="42">
        <f t="shared" si="41"/>
        <v>0</v>
      </c>
    </row>
    <row r="276" spans="1:14" ht="15" customHeight="1" x14ac:dyDescent="0.15">
      <c r="A276" s="35">
        <v>238</v>
      </c>
      <c r="B276" s="156" t="s">
        <v>294</v>
      </c>
      <c r="C276" s="156"/>
      <c r="D276" s="156"/>
      <c r="E276" s="38"/>
      <c r="F276" s="67"/>
      <c r="G276" s="38"/>
      <c r="H276" s="38" t="s">
        <v>73</v>
      </c>
      <c r="I276" s="39"/>
      <c r="J276" s="38">
        <v>1</v>
      </c>
      <c r="K276" s="40">
        <f t="shared" si="39"/>
        <v>0</v>
      </c>
      <c r="L276" s="41">
        <v>0.2</v>
      </c>
      <c r="M276" s="40">
        <f t="shared" si="40"/>
        <v>0</v>
      </c>
      <c r="N276" s="42">
        <f t="shared" si="41"/>
        <v>0</v>
      </c>
    </row>
    <row r="277" spans="1:14" ht="15" customHeight="1" x14ac:dyDescent="0.15">
      <c r="A277" s="35">
        <v>239</v>
      </c>
      <c r="B277" s="156" t="s">
        <v>295</v>
      </c>
      <c r="C277" s="156"/>
      <c r="D277" s="156"/>
      <c r="E277" s="38"/>
      <c r="F277" s="67"/>
      <c r="G277" s="38">
        <v>300</v>
      </c>
      <c r="H277" s="38" t="s">
        <v>73</v>
      </c>
      <c r="I277" s="39"/>
      <c r="J277" s="38">
        <v>10</v>
      </c>
      <c r="K277" s="40">
        <f t="shared" si="39"/>
        <v>0</v>
      </c>
      <c r="L277" s="41">
        <v>0.2</v>
      </c>
      <c r="M277" s="40">
        <f t="shared" si="40"/>
        <v>0</v>
      </c>
      <c r="N277" s="42">
        <f t="shared" si="41"/>
        <v>0</v>
      </c>
    </row>
    <row r="278" spans="1:14" ht="15" customHeight="1" x14ac:dyDescent="0.15">
      <c r="A278" s="35">
        <v>240</v>
      </c>
      <c r="B278" s="156" t="s">
        <v>295</v>
      </c>
      <c r="C278" s="156"/>
      <c r="D278" s="156"/>
      <c r="E278" s="38"/>
      <c r="F278" s="67"/>
      <c r="G278" s="38">
        <v>1000</v>
      </c>
      <c r="H278" s="38" t="s">
        <v>73</v>
      </c>
      <c r="I278" s="39"/>
      <c r="J278" s="38">
        <v>10</v>
      </c>
      <c r="K278" s="40">
        <f t="shared" si="39"/>
        <v>0</v>
      </c>
      <c r="L278" s="41">
        <v>0.2</v>
      </c>
      <c r="M278" s="40">
        <f t="shared" si="40"/>
        <v>0</v>
      </c>
      <c r="N278" s="42">
        <f t="shared" si="41"/>
        <v>0</v>
      </c>
    </row>
    <row r="279" spans="1:14" ht="15" customHeight="1" x14ac:dyDescent="0.15">
      <c r="A279" s="35">
        <v>241</v>
      </c>
      <c r="B279" s="156" t="s">
        <v>295</v>
      </c>
      <c r="C279" s="156"/>
      <c r="D279" s="156"/>
      <c r="E279" s="38"/>
      <c r="F279" s="67"/>
      <c r="G279" s="38">
        <v>1200</v>
      </c>
      <c r="H279" s="38" t="s">
        <v>73</v>
      </c>
      <c r="I279" s="39"/>
      <c r="J279" s="38">
        <v>2</v>
      </c>
      <c r="K279" s="40">
        <f t="shared" si="39"/>
        <v>0</v>
      </c>
      <c r="L279" s="41">
        <v>0.2</v>
      </c>
      <c r="M279" s="40">
        <f t="shared" si="40"/>
        <v>0</v>
      </c>
      <c r="N279" s="42">
        <f t="shared" si="41"/>
        <v>0</v>
      </c>
    </row>
    <row r="280" spans="1:14" ht="15" customHeight="1" x14ac:dyDescent="0.15">
      <c r="A280" s="35">
        <v>242</v>
      </c>
      <c r="B280" s="156" t="s">
        <v>295</v>
      </c>
      <c r="C280" s="156"/>
      <c r="D280" s="156"/>
      <c r="E280" s="38"/>
      <c r="F280" s="67"/>
      <c r="G280" s="38">
        <v>1500</v>
      </c>
      <c r="H280" s="38" t="s">
        <v>73</v>
      </c>
      <c r="I280" s="39"/>
      <c r="J280" s="38">
        <v>2</v>
      </c>
      <c r="K280" s="40">
        <f t="shared" si="39"/>
        <v>0</v>
      </c>
      <c r="L280" s="41">
        <v>0.2</v>
      </c>
      <c r="M280" s="40">
        <f t="shared" si="40"/>
        <v>0</v>
      </c>
      <c r="N280" s="42">
        <f t="shared" si="41"/>
        <v>0</v>
      </c>
    </row>
    <row r="281" spans="1:14" ht="15" customHeight="1" x14ac:dyDescent="0.15">
      <c r="A281" s="160" t="s">
        <v>296</v>
      </c>
      <c r="B281" s="161"/>
      <c r="C281" s="161"/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2"/>
    </row>
    <row r="282" spans="1:14" ht="15" customHeight="1" x14ac:dyDescent="0.15">
      <c r="A282" s="35">
        <v>243</v>
      </c>
      <c r="B282" s="156" t="s">
        <v>297</v>
      </c>
      <c r="C282" s="156"/>
      <c r="D282" s="156"/>
      <c r="E282" s="38"/>
      <c r="F282" s="38"/>
      <c r="G282" s="38"/>
      <c r="H282" s="38" t="s">
        <v>73</v>
      </c>
      <c r="I282" s="39"/>
      <c r="J282" s="38">
        <v>10</v>
      </c>
      <c r="K282" s="40">
        <f>SUM(I282*J282)</f>
        <v>0</v>
      </c>
      <c r="L282" s="41">
        <v>0.2</v>
      </c>
      <c r="M282" s="40">
        <f>SUM(K282*0.2)</f>
        <v>0</v>
      </c>
      <c r="N282" s="42">
        <f>SUM(K282+M282)</f>
        <v>0</v>
      </c>
    </row>
    <row r="283" spans="1:14" ht="15" customHeight="1" x14ac:dyDescent="0.15">
      <c r="A283" s="35">
        <v>244</v>
      </c>
      <c r="B283" s="156" t="s">
        <v>298</v>
      </c>
      <c r="C283" s="156"/>
      <c r="D283" s="156"/>
      <c r="E283" s="38"/>
      <c r="F283" s="38" t="s">
        <v>299</v>
      </c>
      <c r="G283" s="38"/>
      <c r="H283" s="38" t="s">
        <v>73</v>
      </c>
      <c r="I283" s="39"/>
      <c r="J283" s="38">
        <v>50</v>
      </c>
      <c r="K283" s="40">
        <f>SUM(I283*J283)</f>
        <v>0</v>
      </c>
      <c r="L283" s="41">
        <v>0.2</v>
      </c>
      <c r="M283" s="40">
        <f>SUM(K283*0.2)</f>
        <v>0</v>
      </c>
      <c r="N283" s="42">
        <f>SUM(K283+M283)</f>
        <v>0</v>
      </c>
    </row>
    <row r="284" spans="1:14" ht="15" customHeight="1" x14ac:dyDescent="0.15">
      <c r="A284" s="160" t="s">
        <v>300</v>
      </c>
      <c r="B284" s="161"/>
      <c r="C284" s="161"/>
      <c r="D284" s="161"/>
      <c r="E284" s="161"/>
      <c r="F284" s="161"/>
      <c r="G284" s="161"/>
      <c r="H284" s="161"/>
      <c r="I284" s="161"/>
      <c r="J284" s="161"/>
      <c r="K284" s="161"/>
      <c r="L284" s="161"/>
      <c r="M284" s="161"/>
      <c r="N284" s="162"/>
    </row>
    <row r="285" spans="1:14" ht="15" customHeight="1" x14ac:dyDescent="0.15">
      <c r="A285" s="35">
        <v>245</v>
      </c>
      <c r="B285" s="156" t="s">
        <v>301</v>
      </c>
      <c r="C285" s="156"/>
      <c r="D285" s="156"/>
      <c r="E285" s="38"/>
      <c r="F285" s="38" t="s">
        <v>205</v>
      </c>
      <c r="G285" s="38"/>
      <c r="H285" s="38" t="s">
        <v>73</v>
      </c>
      <c r="I285" s="39"/>
      <c r="J285" s="43">
        <v>800</v>
      </c>
      <c r="K285" s="40">
        <f>SUM(I285*J285)</f>
        <v>0</v>
      </c>
      <c r="L285" s="41">
        <v>0.2</v>
      </c>
      <c r="M285" s="40">
        <f>SUM(K285*0.2)</f>
        <v>0</v>
      </c>
      <c r="N285" s="42">
        <f>SUM(K285+M285)</f>
        <v>0</v>
      </c>
    </row>
    <row r="286" spans="1:14" ht="15" customHeight="1" x14ac:dyDescent="0.15">
      <c r="A286" s="35">
        <v>246</v>
      </c>
      <c r="B286" s="156" t="s">
        <v>302</v>
      </c>
      <c r="C286" s="156"/>
      <c r="D286" s="156"/>
      <c r="E286" s="38"/>
      <c r="F286" s="38"/>
      <c r="G286" s="38"/>
      <c r="H286" s="38" t="s">
        <v>73</v>
      </c>
      <c r="I286" s="39"/>
      <c r="J286" s="43">
        <v>40</v>
      </c>
      <c r="K286" s="40">
        <f>SUM(I286*J286)</f>
        <v>0</v>
      </c>
      <c r="L286" s="41">
        <v>0.2</v>
      </c>
      <c r="M286" s="40">
        <f>SUM(K286*0.2)</f>
        <v>0</v>
      </c>
      <c r="N286" s="42">
        <f>SUM(K286+M286)</f>
        <v>0</v>
      </c>
    </row>
    <row r="287" spans="1:14" ht="15" customHeight="1" x14ac:dyDescent="0.15">
      <c r="A287" s="35">
        <v>247</v>
      </c>
      <c r="B287" s="156" t="s">
        <v>303</v>
      </c>
      <c r="C287" s="156"/>
      <c r="D287" s="156"/>
      <c r="E287" s="38"/>
      <c r="F287" s="38" t="s">
        <v>211</v>
      </c>
      <c r="G287" s="38"/>
      <c r="H287" s="38" t="s">
        <v>73</v>
      </c>
      <c r="I287" s="39"/>
      <c r="J287" s="43">
        <v>50</v>
      </c>
      <c r="K287" s="40">
        <f>SUM(I287*J287)</f>
        <v>0</v>
      </c>
      <c r="L287" s="41">
        <v>0.2</v>
      </c>
      <c r="M287" s="40">
        <f>SUM(K287*0.2)</f>
        <v>0</v>
      </c>
      <c r="N287" s="42">
        <f>SUM(K287+M287)</f>
        <v>0</v>
      </c>
    </row>
    <row r="288" spans="1:14" ht="15" customHeight="1" x14ac:dyDescent="0.15">
      <c r="A288" s="160" t="s">
        <v>304</v>
      </c>
      <c r="B288" s="161"/>
      <c r="C288" s="161"/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2"/>
    </row>
    <row r="289" spans="1:14" ht="15" customHeight="1" x14ac:dyDescent="0.15">
      <c r="A289" s="35">
        <v>248</v>
      </c>
      <c r="B289" s="156" t="s">
        <v>305</v>
      </c>
      <c r="C289" s="156"/>
      <c r="D289" s="156"/>
      <c r="E289" s="38"/>
      <c r="F289" s="38"/>
      <c r="G289" s="38"/>
      <c r="H289" s="38" t="s">
        <v>73</v>
      </c>
      <c r="I289" s="39"/>
      <c r="J289" s="43">
        <v>5</v>
      </c>
      <c r="K289" s="40">
        <f t="shared" ref="K289:K300" si="42">SUM(I289*J289)</f>
        <v>0</v>
      </c>
      <c r="L289" s="41">
        <v>0.2</v>
      </c>
      <c r="M289" s="40">
        <f t="shared" ref="M289:M300" si="43">SUM(K289*0.2)</f>
        <v>0</v>
      </c>
      <c r="N289" s="42">
        <f t="shared" ref="N289:N300" si="44">SUM(K289+M289)</f>
        <v>0</v>
      </c>
    </row>
    <row r="290" spans="1:14" ht="15" customHeight="1" x14ac:dyDescent="0.15">
      <c r="A290" s="35">
        <v>249</v>
      </c>
      <c r="B290" s="156" t="s">
        <v>306</v>
      </c>
      <c r="C290" s="156"/>
      <c r="D290" s="156"/>
      <c r="E290" s="38"/>
      <c r="F290" s="38"/>
      <c r="G290" s="38"/>
      <c r="H290" s="38" t="s">
        <v>73</v>
      </c>
      <c r="I290" s="39"/>
      <c r="J290" s="43">
        <v>5</v>
      </c>
      <c r="K290" s="40">
        <f t="shared" si="42"/>
        <v>0</v>
      </c>
      <c r="L290" s="41">
        <v>0.2</v>
      </c>
      <c r="M290" s="40">
        <f t="shared" si="43"/>
        <v>0</v>
      </c>
      <c r="N290" s="42">
        <f t="shared" si="44"/>
        <v>0</v>
      </c>
    </row>
    <row r="291" spans="1:14" ht="15" customHeight="1" x14ac:dyDescent="0.15">
      <c r="A291" s="35">
        <v>250</v>
      </c>
      <c r="B291" s="156" t="s">
        <v>307</v>
      </c>
      <c r="C291" s="156"/>
      <c r="D291" s="156"/>
      <c r="E291" s="38"/>
      <c r="F291" s="38"/>
      <c r="G291" s="38"/>
      <c r="H291" s="38" t="s">
        <v>73</v>
      </c>
      <c r="I291" s="39"/>
      <c r="J291" s="43">
        <v>5</v>
      </c>
      <c r="K291" s="40">
        <f t="shared" si="42"/>
        <v>0</v>
      </c>
      <c r="L291" s="41">
        <v>0.2</v>
      </c>
      <c r="M291" s="40">
        <f t="shared" si="43"/>
        <v>0</v>
      </c>
      <c r="N291" s="42">
        <f t="shared" si="44"/>
        <v>0</v>
      </c>
    </row>
    <row r="292" spans="1:14" ht="15" customHeight="1" x14ac:dyDescent="0.15">
      <c r="A292" s="35">
        <v>251</v>
      </c>
      <c r="B292" s="156" t="s">
        <v>308</v>
      </c>
      <c r="C292" s="156"/>
      <c r="D292" s="156"/>
      <c r="E292" s="38"/>
      <c r="F292" s="38"/>
      <c r="G292" s="38"/>
      <c r="H292" s="38" t="s">
        <v>73</v>
      </c>
      <c r="I292" s="39"/>
      <c r="J292" s="43">
        <v>5</v>
      </c>
      <c r="K292" s="40">
        <f t="shared" si="42"/>
        <v>0</v>
      </c>
      <c r="L292" s="41">
        <v>0.2</v>
      </c>
      <c r="M292" s="40">
        <f t="shared" si="43"/>
        <v>0</v>
      </c>
      <c r="N292" s="42">
        <f t="shared" si="44"/>
        <v>0</v>
      </c>
    </row>
    <row r="293" spans="1:14" ht="15" customHeight="1" x14ac:dyDescent="0.15">
      <c r="A293" s="35">
        <v>252</v>
      </c>
      <c r="B293" s="156" t="s">
        <v>309</v>
      </c>
      <c r="C293" s="156"/>
      <c r="D293" s="156"/>
      <c r="E293" s="38"/>
      <c r="F293" s="38"/>
      <c r="G293" s="38"/>
      <c r="H293" s="38" t="s">
        <v>73</v>
      </c>
      <c r="I293" s="39"/>
      <c r="J293" s="43">
        <v>2</v>
      </c>
      <c r="K293" s="40">
        <f t="shared" si="42"/>
        <v>0</v>
      </c>
      <c r="L293" s="41">
        <v>0.2</v>
      </c>
      <c r="M293" s="40">
        <f t="shared" si="43"/>
        <v>0</v>
      </c>
      <c r="N293" s="42">
        <f t="shared" si="44"/>
        <v>0</v>
      </c>
    </row>
    <row r="294" spans="1:14" ht="15" customHeight="1" x14ac:dyDescent="0.15">
      <c r="A294" s="35">
        <v>253</v>
      </c>
      <c r="B294" s="156" t="s">
        <v>310</v>
      </c>
      <c r="C294" s="156"/>
      <c r="D294" s="156"/>
      <c r="E294" s="38"/>
      <c r="F294" s="37">
        <v>2</v>
      </c>
      <c r="G294" s="37"/>
      <c r="H294" s="38" t="s">
        <v>73</v>
      </c>
      <c r="I294" s="39"/>
      <c r="J294" s="38">
        <v>1</v>
      </c>
      <c r="K294" s="40">
        <f t="shared" si="42"/>
        <v>0</v>
      </c>
      <c r="L294" s="41">
        <v>0.2</v>
      </c>
      <c r="M294" s="40">
        <f t="shared" si="43"/>
        <v>0</v>
      </c>
      <c r="N294" s="42">
        <f t="shared" si="44"/>
        <v>0</v>
      </c>
    </row>
    <row r="295" spans="1:14" ht="15" customHeight="1" x14ac:dyDescent="0.15">
      <c r="A295" s="35">
        <v>254</v>
      </c>
      <c r="B295" s="156" t="s">
        <v>311</v>
      </c>
      <c r="C295" s="156"/>
      <c r="D295" s="156"/>
      <c r="E295" s="38"/>
      <c r="F295" s="37"/>
      <c r="G295" s="37"/>
      <c r="H295" s="38" t="s">
        <v>73</v>
      </c>
      <c r="I295" s="39"/>
      <c r="J295" s="38">
        <v>1</v>
      </c>
      <c r="K295" s="40">
        <f t="shared" si="42"/>
        <v>0</v>
      </c>
      <c r="L295" s="41">
        <v>0.2</v>
      </c>
      <c r="M295" s="40">
        <f t="shared" si="43"/>
        <v>0</v>
      </c>
      <c r="N295" s="42">
        <f t="shared" si="44"/>
        <v>0</v>
      </c>
    </row>
    <row r="296" spans="1:14" ht="15" customHeight="1" x14ac:dyDescent="0.15">
      <c r="A296" s="35">
        <v>255</v>
      </c>
      <c r="B296" s="156" t="s">
        <v>310</v>
      </c>
      <c r="C296" s="156"/>
      <c r="D296" s="156"/>
      <c r="E296" s="38"/>
      <c r="F296" s="37">
        <v>3</v>
      </c>
      <c r="G296" s="37"/>
      <c r="H296" s="38" t="s">
        <v>73</v>
      </c>
      <c r="I296" s="39"/>
      <c r="J296" s="43">
        <v>1</v>
      </c>
      <c r="K296" s="40">
        <f t="shared" si="42"/>
        <v>0</v>
      </c>
      <c r="L296" s="41">
        <v>0.2</v>
      </c>
      <c r="M296" s="40">
        <f t="shared" si="43"/>
        <v>0</v>
      </c>
      <c r="N296" s="42">
        <f t="shared" si="44"/>
        <v>0</v>
      </c>
    </row>
    <row r="297" spans="1:14" ht="15" customHeight="1" x14ac:dyDescent="0.15">
      <c r="A297" s="35">
        <v>256</v>
      </c>
      <c r="B297" s="156" t="s">
        <v>311</v>
      </c>
      <c r="C297" s="156"/>
      <c r="D297" s="156"/>
      <c r="E297" s="38"/>
      <c r="F297" s="37"/>
      <c r="G297" s="37"/>
      <c r="H297" s="38" t="s">
        <v>73</v>
      </c>
      <c r="I297" s="39"/>
      <c r="J297" s="43">
        <v>1</v>
      </c>
      <c r="K297" s="40">
        <f t="shared" si="42"/>
        <v>0</v>
      </c>
      <c r="L297" s="41">
        <v>0.2</v>
      </c>
      <c r="M297" s="40">
        <f t="shared" si="43"/>
        <v>0</v>
      </c>
      <c r="N297" s="42">
        <f t="shared" si="44"/>
        <v>0</v>
      </c>
    </row>
    <row r="298" spans="1:14" ht="15" customHeight="1" x14ac:dyDescent="0.15">
      <c r="A298" s="35">
        <v>257</v>
      </c>
      <c r="B298" s="156" t="s">
        <v>310</v>
      </c>
      <c r="C298" s="156"/>
      <c r="D298" s="156"/>
      <c r="E298" s="38"/>
      <c r="F298" s="37" t="s">
        <v>260</v>
      </c>
      <c r="G298" s="37"/>
      <c r="H298" s="38" t="s">
        <v>312</v>
      </c>
      <c r="I298" s="39"/>
      <c r="J298" s="43">
        <v>1</v>
      </c>
      <c r="K298" s="40">
        <f t="shared" si="42"/>
        <v>0</v>
      </c>
      <c r="L298" s="41">
        <v>0.2</v>
      </c>
      <c r="M298" s="40">
        <f t="shared" si="43"/>
        <v>0</v>
      </c>
      <c r="N298" s="42">
        <f t="shared" si="44"/>
        <v>0</v>
      </c>
    </row>
    <row r="299" spans="1:14" ht="15" customHeight="1" x14ac:dyDescent="0.15">
      <c r="A299" s="35">
        <v>258</v>
      </c>
      <c r="B299" s="156" t="s">
        <v>311</v>
      </c>
      <c r="C299" s="156"/>
      <c r="D299" s="156"/>
      <c r="E299" s="38"/>
      <c r="F299" s="37"/>
      <c r="G299" s="37"/>
      <c r="H299" s="38" t="s">
        <v>312</v>
      </c>
      <c r="I299" s="39"/>
      <c r="J299" s="43">
        <v>1</v>
      </c>
      <c r="K299" s="40">
        <f t="shared" si="42"/>
        <v>0</v>
      </c>
      <c r="L299" s="41">
        <v>0.2</v>
      </c>
      <c r="M299" s="40">
        <f t="shared" si="43"/>
        <v>0</v>
      </c>
      <c r="N299" s="42">
        <f t="shared" si="44"/>
        <v>0</v>
      </c>
    </row>
    <row r="300" spans="1:14" ht="15" customHeight="1" x14ac:dyDescent="0.15">
      <c r="A300" s="35">
        <v>259</v>
      </c>
      <c r="B300" s="156" t="s">
        <v>313</v>
      </c>
      <c r="C300" s="156"/>
      <c r="D300" s="156"/>
      <c r="E300" s="38"/>
      <c r="F300" s="38"/>
      <c r="G300" s="38"/>
      <c r="H300" s="38" t="s">
        <v>73</v>
      </c>
      <c r="I300" s="39"/>
      <c r="J300" s="43">
        <v>3</v>
      </c>
      <c r="K300" s="40">
        <f t="shared" si="42"/>
        <v>0</v>
      </c>
      <c r="L300" s="41">
        <v>0.2</v>
      </c>
      <c r="M300" s="40">
        <f t="shared" si="43"/>
        <v>0</v>
      </c>
      <c r="N300" s="42">
        <f t="shared" si="44"/>
        <v>0</v>
      </c>
    </row>
    <row r="301" spans="1:14" ht="15" customHeight="1" x14ac:dyDescent="0.15">
      <c r="A301" s="160" t="s">
        <v>314</v>
      </c>
      <c r="B301" s="161"/>
      <c r="C301" s="161"/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2"/>
    </row>
    <row r="302" spans="1:14" ht="15" customHeight="1" x14ac:dyDescent="0.15">
      <c r="A302" s="35">
        <v>260</v>
      </c>
      <c r="B302" s="156" t="s">
        <v>315</v>
      </c>
      <c r="C302" s="156"/>
      <c r="D302" s="156"/>
      <c r="E302" s="38"/>
      <c r="F302" s="38"/>
      <c r="G302" s="38"/>
      <c r="H302" s="38" t="s">
        <v>316</v>
      </c>
      <c r="I302" s="39"/>
      <c r="J302" s="43">
        <v>60</v>
      </c>
      <c r="K302" s="40">
        <f>SUM(I302*J302)</f>
        <v>0</v>
      </c>
      <c r="L302" s="41">
        <v>0.2</v>
      </c>
      <c r="M302" s="40">
        <f>SUM(K302*0.2)</f>
        <v>0</v>
      </c>
      <c r="N302" s="42">
        <f>SUM(K302+M302)</f>
        <v>0</v>
      </c>
    </row>
    <row r="303" spans="1:14" ht="15" customHeight="1" x14ac:dyDescent="0.15">
      <c r="A303" s="35">
        <v>261</v>
      </c>
      <c r="B303" s="156" t="s">
        <v>317</v>
      </c>
      <c r="C303" s="156"/>
      <c r="D303" s="156"/>
      <c r="E303" s="38"/>
      <c r="F303" s="38"/>
      <c r="G303" s="38"/>
      <c r="H303" s="38" t="s">
        <v>316</v>
      </c>
      <c r="I303" s="39"/>
      <c r="J303" s="43">
        <v>20</v>
      </c>
      <c r="K303" s="40">
        <f>SUM(I303*J303)</f>
        <v>0</v>
      </c>
      <c r="L303" s="41">
        <v>0.2</v>
      </c>
      <c r="M303" s="40">
        <f>SUM(K303*0.2)</f>
        <v>0</v>
      </c>
      <c r="N303" s="42">
        <f>SUM(K303+M303)</f>
        <v>0</v>
      </c>
    </row>
    <row r="304" spans="1:14" ht="15" customHeight="1" x14ac:dyDescent="0.15">
      <c r="A304" s="160" t="s">
        <v>318</v>
      </c>
      <c r="B304" s="161"/>
      <c r="C304" s="161"/>
      <c r="D304" s="161"/>
      <c r="E304" s="161"/>
      <c r="F304" s="161"/>
      <c r="G304" s="161"/>
      <c r="H304" s="161"/>
      <c r="I304" s="161"/>
      <c r="J304" s="161"/>
      <c r="K304" s="161"/>
      <c r="L304" s="161"/>
      <c r="M304" s="161"/>
      <c r="N304" s="162"/>
    </row>
    <row r="305" spans="1:14" ht="15" customHeight="1" x14ac:dyDescent="0.15">
      <c r="A305" s="35">
        <v>262</v>
      </c>
      <c r="B305" s="156" t="s">
        <v>319</v>
      </c>
      <c r="C305" s="156"/>
      <c r="D305" s="156"/>
      <c r="E305" s="38"/>
      <c r="F305" s="38"/>
      <c r="G305" s="38"/>
      <c r="H305" s="38" t="s">
        <v>316</v>
      </c>
      <c r="I305" s="39"/>
      <c r="J305" s="43">
        <v>50</v>
      </c>
      <c r="K305" s="40">
        <f>SUM(I305*J305)</f>
        <v>0</v>
      </c>
      <c r="L305" s="41">
        <v>0.2</v>
      </c>
      <c r="M305" s="40">
        <f>SUM(K305*0.2)</f>
        <v>0</v>
      </c>
      <c r="N305" s="42">
        <f>SUM(K305+M305)</f>
        <v>0</v>
      </c>
    </row>
    <row r="306" spans="1:14" ht="15" customHeight="1" x14ac:dyDescent="0.15">
      <c r="A306" s="35">
        <v>263</v>
      </c>
      <c r="B306" s="163" t="s">
        <v>320</v>
      </c>
      <c r="C306" s="163"/>
      <c r="D306" s="163"/>
      <c r="E306" s="36"/>
      <c r="F306" s="38"/>
      <c r="G306" s="38"/>
      <c r="H306" s="38" t="s">
        <v>316</v>
      </c>
      <c r="I306" s="39"/>
      <c r="J306" s="43">
        <v>200</v>
      </c>
      <c r="K306" s="40">
        <f>SUM(I306*J306)</f>
        <v>0</v>
      </c>
      <c r="L306" s="41">
        <v>0.2</v>
      </c>
      <c r="M306" s="40">
        <f>SUM(K306*0.2)</f>
        <v>0</v>
      </c>
      <c r="N306" s="42">
        <f>SUM(K306+M306)</f>
        <v>0</v>
      </c>
    </row>
    <row r="307" spans="1:14" ht="15" customHeight="1" x14ac:dyDescent="0.15">
      <c r="A307" s="35">
        <v>263</v>
      </c>
      <c r="B307" s="163" t="s">
        <v>321</v>
      </c>
      <c r="C307" s="163"/>
      <c r="D307" s="163"/>
      <c r="E307" s="36"/>
      <c r="F307" s="38"/>
      <c r="G307" s="38"/>
      <c r="H307" s="38" t="s">
        <v>322</v>
      </c>
      <c r="I307" s="39"/>
      <c r="J307" s="43">
        <v>200</v>
      </c>
      <c r="K307" s="40">
        <f>SUM(I307*J307)</f>
        <v>0</v>
      </c>
      <c r="L307" s="41">
        <v>0.2</v>
      </c>
      <c r="M307" s="40">
        <f>SUM(K307*0.2)</f>
        <v>0</v>
      </c>
      <c r="N307" s="42">
        <f>SUM(K307+M307)</f>
        <v>0</v>
      </c>
    </row>
    <row r="308" spans="1:14" ht="15" customHeight="1" thickBot="1" x14ac:dyDescent="0.2">
      <c r="A308" s="50">
        <v>264</v>
      </c>
      <c r="B308" s="164" t="s">
        <v>323</v>
      </c>
      <c r="C308" s="164"/>
      <c r="D308" s="164"/>
      <c r="E308" s="51"/>
      <c r="F308" s="51"/>
      <c r="G308" s="51"/>
      <c r="H308" s="51" t="s">
        <v>316</v>
      </c>
      <c r="I308" s="52"/>
      <c r="J308" s="53">
        <v>100</v>
      </c>
      <c r="K308" s="54">
        <f>SUM(I308*J308)</f>
        <v>0</v>
      </c>
      <c r="L308" s="55">
        <v>0.2</v>
      </c>
      <c r="M308" s="54">
        <f>SUM(K308*0.2)</f>
        <v>0</v>
      </c>
      <c r="N308" s="56">
        <f>SUM(K308+M308)</f>
        <v>0</v>
      </c>
    </row>
    <row r="309" spans="1:14" ht="16.5" customHeight="1" thickBot="1" x14ac:dyDescent="0.2">
      <c r="A309" s="34"/>
      <c r="B309" s="34"/>
      <c r="C309" s="34"/>
      <c r="D309" s="34"/>
      <c r="E309" s="34"/>
      <c r="F309" s="34"/>
      <c r="G309" s="34"/>
      <c r="H309" s="34"/>
      <c r="J309" s="34"/>
      <c r="K309" s="34"/>
      <c r="L309" s="34"/>
      <c r="M309" s="34"/>
      <c r="N309" s="34"/>
    </row>
    <row r="310" spans="1:14" s="75" customFormat="1" ht="63" customHeight="1" x14ac:dyDescent="0.2">
      <c r="A310" s="29" t="s">
        <v>58</v>
      </c>
      <c r="B310" s="165" t="s">
        <v>11</v>
      </c>
      <c r="C310" s="165"/>
      <c r="D310" s="165"/>
      <c r="E310" s="30" t="s">
        <v>125</v>
      </c>
      <c r="F310" s="165" t="s">
        <v>156</v>
      </c>
      <c r="G310" s="165"/>
      <c r="H310" s="30" t="s">
        <v>63</v>
      </c>
      <c r="I310" s="31" t="s">
        <v>64</v>
      </c>
      <c r="J310" s="30" t="s">
        <v>65</v>
      </c>
      <c r="K310" s="30" t="s">
        <v>66</v>
      </c>
      <c r="L310" s="30" t="s">
        <v>112</v>
      </c>
      <c r="M310" s="30" t="s">
        <v>68</v>
      </c>
      <c r="N310" s="32" t="s">
        <v>113</v>
      </c>
    </row>
    <row r="311" spans="1:14" ht="15" customHeight="1" x14ac:dyDescent="0.2">
      <c r="A311" s="166" t="s">
        <v>324</v>
      </c>
      <c r="B311" s="167"/>
      <c r="C311" s="167"/>
      <c r="D311" s="167"/>
      <c r="E311" s="167"/>
      <c r="F311" s="167"/>
      <c r="G311" s="167"/>
      <c r="H311" s="167"/>
      <c r="I311" s="167"/>
      <c r="J311" s="167"/>
      <c r="K311" s="167"/>
      <c r="L311" s="167"/>
      <c r="M311" s="167"/>
      <c r="N311" s="168"/>
    </row>
    <row r="312" spans="1:14" ht="15" customHeight="1" x14ac:dyDescent="0.15">
      <c r="A312" s="160" t="s">
        <v>325</v>
      </c>
      <c r="B312" s="161"/>
      <c r="C312" s="161"/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2"/>
    </row>
    <row r="313" spans="1:14" ht="15" customHeight="1" x14ac:dyDescent="0.15">
      <c r="A313" s="35">
        <v>265</v>
      </c>
      <c r="B313" s="156" t="s">
        <v>326</v>
      </c>
      <c r="C313" s="156"/>
      <c r="D313" s="156"/>
      <c r="E313" s="38"/>
      <c r="F313" s="38">
        <v>2</v>
      </c>
      <c r="G313" s="38"/>
      <c r="H313" s="38" t="s">
        <v>327</v>
      </c>
      <c r="I313" s="39"/>
      <c r="J313" s="43">
        <v>25</v>
      </c>
      <c r="K313" s="40">
        <f t="shared" ref="K313:K318" si="45">SUM(I313*J313)</f>
        <v>0</v>
      </c>
      <c r="L313" s="41">
        <v>0.2</v>
      </c>
      <c r="M313" s="40">
        <f t="shared" ref="M313:M318" si="46">SUM(K313*0.2)</f>
        <v>0</v>
      </c>
      <c r="N313" s="42">
        <f t="shared" ref="N313:N318" si="47">SUM(K313+M313)</f>
        <v>0</v>
      </c>
    </row>
    <row r="314" spans="1:14" ht="15" customHeight="1" x14ac:dyDescent="0.15">
      <c r="A314" s="35">
        <v>266</v>
      </c>
      <c r="B314" s="156" t="s">
        <v>326</v>
      </c>
      <c r="C314" s="156"/>
      <c r="D314" s="156"/>
      <c r="E314" s="38"/>
      <c r="F314" s="38">
        <v>3</v>
      </c>
      <c r="G314" s="38"/>
      <c r="H314" s="38" t="s">
        <v>327</v>
      </c>
      <c r="I314" s="39"/>
      <c r="J314" s="43">
        <v>3</v>
      </c>
      <c r="K314" s="40">
        <f t="shared" si="45"/>
        <v>0</v>
      </c>
      <c r="L314" s="41">
        <v>0.2</v>
      </c>
      <c r="M314" s="40">
        <f t="shared" si="46"/>
        <v>0</v>
      </c>
      <c r="N314" s="42">
        <f t="shared" si="47"/>
        <v>0</v>
      </c>
    </row>
    <row r="315" spans="1:14" ht="15" customHeight="1" x14ac:dyDescent="0.15">
      <c r="A315" s="35">
        <v>267</v>
      </c>
      <c r="B315" s="156" t="s">
        <v>326</v>
      </c>
      <c r="C315" s="156"/>
      <c r="D315" s="156"/>
      <c r="E315" s="38"/>
      <c r="F315" s="38" t="s">
        <v>328</v>
      </c>
      <c r="G315" s="38"/>
      <c r="H315" s="38" t="s">
        <v>327</v>
      </c>
      <c r="I315" s="39"/>
      <c r="J315" s="43">
        <v>5</v>
      </c>
      <c r="K315" s="40">
        <f t="shared" si="45"/>
        <v>0</v>
      </c>
      <c r="L315" s="41">
        <v>0.2</v>
      </c>
      <c r="M315" s="40">
        <f t="shared" si="46"/>
        <v>0</v>
      </c>
      <c r="N315" s="42">
        <f t="shared" si="47"/>
        <v>0</v>
      </c>
    </row>
    <row r="316" spans="1:14" ht="15" customHeight="1" x14ac:dyDescent="0.15">
      <c r="A316" s="35">
        <v>268</v>
      </c>
      <c r="B316" s="156" t="s">
        <v>329</v>
      </c>
      <c r="C316" s="156"/>
      <c r="D316" s="156"/>
      <c r="E316" s="38"/>
      <c r="F316" s="38"/>
      <c r="G316" s="38"/>
      <c r="H316" s="38" t="s">
        <v>327</v>
      </c>
      <c r="I316" s="39"/>
      <c r="J316" s="43">
        <v>51</v>
      </c>
      <c r="K316" s="40">
        <f t="shared" si="45"/>
        <v>0</v>
      </c>
      <c r="L316" s="41">
        <v>0.2</v>
      </c>
      <c r="M316" s="40">
        <f t="shared" si="46"/>
        <v>0</v>
      </c>
      <c r="N316" s="42">
        <f t="shared" si="47"/>
        <v>0</v>
      </c>
    </row>
    <row r="317" spans="1:14" ht="15" customHeight="1" x14ac:dyDescent="0.15">
      <c r="A317" s="35">
        <v>269</v>
      </c>
      <c r="B317" s="156" t="s">
        <v>186</v>
      </c>
      <c r="C317" s="156"/>
      <c r="D317" s="156"/>
      <c r="E317" s="38"/>
      <c r="F317" s="38"/>
      <c r="G317" s="38"/>
      <c r="H317" s="38" t="s">
        <v>327</v>
      </c>
      <c r="I317" s="39"/>
      <c r="J317" s="43">
        <v>100</v>
      </c>
      <c r="K317" s="40">
        <f t="shared" si="45"/>
        <v>0</v>
      </c>
      <c r="L317" s="41">
        <v>0.2</v>
      </c>
      <c r="M317" s="40">
        <f t="shared" si="46"/>
        <v>0</v>
      </c>
      <c r="N317" s="42">
        <f t="shared" si="47"/>
        <v>0</v>
      </c>
    </row>
    <row r="318" spans="1:14" ht="15" customHeight="1" x14ac:dyDescent="0.15">
      <c r="A318" s="35">
        <v>270</v>
      </c>
      <c r="B318" s="156" t="s">
        <v>330</v>
      </c>
      <c r="C318" s="156"/>
      <c r="D318" s="156"/>
      <c r="E318" s="38"/>
      <c r="F318" s="38" t="s">
        <v>191</v>
      </c>
      <c r="G318" s="38"/>
      <c r="H318" s="38" t="s">
        <v>327</v>
      </c>
      <c r="I318" s="39"/>
      <c r="J318" s="43">
        <v>25</v>
      </c>
      <c r="K318" s="40">
        <f t="shared" si="45"/>
        <v>0</v>
      </c>
      <c r="L318" s="41">
        <v>0.2</v>
      </c>
      <c r="M318" s="40">
        <f t="shared" si="46"/>
        <v>0</v>
      </c>
      <c r="N318" s="42">
        <f t="shared" si="47"/>
        <v>0</v>
      </c>
    </row>
    <row r="319" spans="1:14" ht="15" customHeight="1" x14ac:dyDescent="0.15">
      <c r="A319" s="160" t="s">
        <v>331</v>
      </c>
      <c r="B319" s="161"/>
      <c r="C319" s="161"/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2"/>
    </row>
    <row r="320" spans="1:14" ht="15" customHeight="1" x14ac:dyDescent="0.15">
      <c r="A320" s="35">
        <v>271</v>
      </c>
      <c r="B320" s="156" t="s">
        <v>326</v>
      </c>
      <c r="C320" s="156"/>
      <c r="D320" s="156"/>
      <c r="E320" s="38"/>
      <c r="F320" s="38">
        <v>2</v>
      </c>
      <c r="G320" s="38"/>
      <c r="H320" s="38" t="s">
        <v>332</v>
      </c>
      <c r="I320" s="39"/>
      <c r="J320" s="43">
        <v>100</v>
      </c>
      <c r="K320" s="40">
        <f t="shared" ref="K320:K331" si="48">SUM(I320*J320)</f>
        <v>0</v>
      </c>
      <c r="L320" s="41">
        <v>0.2</v>
      </c>
      <c r="M320" s="40">
        <f t="shared" ref="M320:M331" si="49">SUM(K320*0.2)</f>
        <v>0</v>
      </c>
      <c r="N320" s="42">
        <f t="shared" ref="N320:N331" si="50">SUM(K320+M320)</f>
        <v>0</v>
      </c>
    </row>
    <row r="321" spans="1:14" ht="15" customHeight="1" x14ac:dyDescent="0.15">
      <c r="A321" s="35">
        <v>272</v>
      </c>
      <c r="B321" s="156" t="s">
        <v>326</v>
      </c>
      <c r="C321" s="156"/>
      <c r="D321" s="156"/>
      <c r="E321" s="38"/>
      <c r="F321" s="38">
        <v>3</v>
      </c>
      <c r="G321" s="38"/>
      <c r="H321" s="38" t="s">
        <v>332</v>
      </c>
      <c r="I321" s="39"/>
      <c r="J321" s="43">
        <v>10</v>
      </c>
      <c r="K321" s="40">
        <f t="shared" si="48"/>
        <v>0</v>
      </c>
      <c r="L321" s="41">
        <v>0.2</v>
      </c>
      <c r="M321" s="40">
        <f t="shared" si="49"/>
        <v>0</v>
      </c>
      <c r="N321" s="42">
        <f t="shared" si="50"/>
        <v>0</v>
      </c>
    </row>
    <row r="322" spans="1:14" ht="15" customHeight="1" x14ac:dyDescent="0.15">
      <c r="A322" s="35">
        <v>273</v>
      </c>
      <c r="B322" s="156" t="s">
        <v>326</v>
      </c>
      <c r="C322" s="156"/>
      <c r="D322" s="156"/>
      <c r="E322" s="38"/>
      <c r="F322" s="38" t="s">
        <v>328</v>
      </c>
      <c r="G322" s="38"/>
      <c r="H322" s="38" t="s">
        <v>332</v>
      </c>
      <c r="I322" s="39"/>
      <c r="J322" s="43">
        <v>20</v>
      </c>
      <c r="K322" s="40">
        <f t="shared" si="48"/>
        <v>0</v>
      </c>
      <c r="L322" s="41">
        <v>0.2</v>
      </c>
      <c r="M322" s="40">
        <f t="shared" si="49"/>
        <v>0</v>
      </c>
      <c r="N322" s="42">
        <f t="shared" si="50"/>
        <v>0</v>
      </c>
    </row>
    <row r="323" spans="1:14" ht="15" customHeight="1" x14ac:dyDescent="0.15">
      <c r="A323" s="35">
        <v>274</v>
      </c>
      <c r="B323" s="156" t="s">
        <v>329</v>
      </c>
      <c r="C323" s="156"/>
      <c r="D323" s="156"/>
      <c r="E323" s="38"/>
      <c r="F323" s="38"/>
      <c r="G323" s="38"/>
      <c r="H323" s="38" t="s">
        <v>332</v>
      </c>
      <c r="I323" s="39"/>
      <c r="J323" s="43">
        <v>200</v>
      </c>
      <c r="K323" s="40">
        <f t="shared" si="48"/>
        <v>0</v>
      </c>
      <c r="L323" s="41">
        <v>0.2</v>
      </c>
      <c r="M323" s="40">
        <f t="shared" si="49"/>
        <v>0</v>
      </c>
      <c r="N323" s="42">
        <f t="shared" si="50"/>
        <v>0</v>
      </c>
    </row>
    <row r="324" spans="1:14" ht="15" customHeight="1" x14ac:dyDescent="0.15">
      <c r="A324" s="35">
        <v>275</v>
      </c>
      <c r="B324" s="156" t="s">
        <v>186</v>
      </c>
      <c r="C324" s="156"/>
      <c r="D324" s="156"/>
      <c r="E324" s="38"/>
      <c r="F324" s="38"/>
      <c r="G324" s="38"/>
      <c r="H324" s="38" t="s">
        <v>332</v>
      </c>
      <c r="I324" s="39"/>
      <c r="J324" s="43">
        <v>100</v>
      </c>
      <c r="K324" s="40">
        <f t="shared" si="48"/>
        <v>0</v>
      </c>
      <c r="L324" s="41">
        <v>0.2</v>
      </c>
      <c r="M324" s="40">
        <f t="shared" si="49"/>
        <v>0</v>
      </c>
      <c r="N324" s="42">
        <f t="shared" si="50"/>
        <v>0</v>
      </c>
    </row>
    <row r="325" spans="1:14" ht="15" customHeight="1" x14ac:dyDescent="0.15">
      <c r="A325" s="35">
        <v>276</v>
      </c>
      <c r="B325" s="156" t="s">
        <v>190</v>
      </c>
      <c r="C325" s="156"/>
      <c r="D325" s="156"/>
      <c r="E325" s="38"/>
      <c r="F325" s="38" t="s">
        <v>191</v>
      </c>
      <c r="G325" s="38"/>
      <c r="H325" s="38" t="s">
        <v>332</v>
      </c>
      <c r="I325" s="39"/>
      <c r="J325" s="43">
        <v>25</v>
      </c>
      <c r="K325" s="40">
        <f t="shared" si="48"/>
        <v>0</v>
      </c>
      <c r="L325" s="41">
        <v>0.2</v>
      </c>
      <c r="M325" s="40">
        <f t="shared" si="49"/>
        <v>0</v>
      </c>
      <c r="N325" s="42">
        <f t="shared" si="50"/>
        <v>0</v>
      </c>
    </row>
    <row r="326" spans="1:14" ht="15" customHeight="1" x14ac:dyDescent="0.15">
      <c r="A326" s="35">
        <v>277</v>
      </c>
      <c r="B326" s="156" t="s">
        <v>193</v>
      </c>
      <c r="C326" s="156"/>
      <c r="D326" s="156"/>
      <c r="E326" s="38"/>
      <c r="F326" s="38"/>
      <c r="G326" s="38"/>
      <c r="H326" s="38" t="s">
        <v>332</v>
      </c>
      <c r="I326" s="39"/>
      <c r="J326" s="43">
        <v>5</v>
      </c>
      <c r="K326" s="40">
        <f t="shared" si="48"/>
        <v>0</v>
      </c>
      <c r="L326" s="41">
        <v>0.2</v>
      </c>
      <c r="M326" s="40">
        <f t="shared" si="49"/>
        <v>0</v>
      </c>
      <c r="N326" s="42">
        <f t="shared" si="50"/>
        <v>0</v>
      </c>
    </row>
    <row r="327" spans="1:14" ht="15" customHeight="1" x14ac:dyDescent="0.15">
      <c r="A327" s="35">
        <v>278</v>
      </c>
      <c r="B327" s="156" t="s">
        <v>194</v>
      </c>
      <c r="C327" s="156"/>
      <c r="D327" s="156"/>
      <c r="E327" s="38"/>
      <c r="F327" s="38"/>
      <c r="G327" s="38"/>
      <c r="H327" s="38" t="s">
        <v>332</v>
      </c>
      <c r="I327" s="39"/>
      <c r="J327" s="43">
        <v>2</v>
      </c>
      <c r="K327" s="40">
        <f t="shared" si="48"/>
        <v>0</v>
      </c>
      <c r="L327" s="41">
        <v>0.2</v>
      </c>
      <c r="M327" s="40">
        <f t="shared" si="49"/>
        <v>0</v>
      </c>
      <c r="N327" s="42">
        <f t="shared" si="50"/>
        <v>0</v>
      </c>
    </row>
    <row r="328" spans="1:14" ht="15" customHeight="1" x14ac:dyDescent="0.15">
      <c r="A328" s="35">
        <v>279</v>
      </c>
      <c r="B328" s="156" t="s">
        <v>195</v>
      </c>
      <c r="C328" s="156"/>
      <c r="D328" s="156"/>
      <c r="E328" s="38"/>
      <c r="F328" s="38"/>
      <c r="G328" s="38"/>
      <c r="H328" s="38" t="s">
        <v>332</v>
      </c>
      <c r="I328" s="39"/>
      <c r="J328" s="43">
        <v>2</v>
      </c>
      <c r="K328" s="40">
        <f t="shared" si="48"/>
        <v>0</v>
      </c>
      <c r="L328" s="41">
        <v>0.2</v>
      </c>
      <c r="M328" s="40">
        <f t="shared" si="49"/>
        <v>0</v>
      </c>
      <c r="N328" s="42">
        <f t="shared" si="50"/>
        <v>0</v>
      </c>
    </row>
    <row r="329" spans="1:14" ht="15" customHeight="1" x14ac:dyDescent="0.15">
      <c r="A329" s="35">
        <v>280</v>
      </c>
      <c r="B329" s="156" t="s">
        <v>333</v>
      </c>
      <c r="C329" s="156"/>
      <c r="D329" s="156"/>
      <c r="E329" s="38"/>
      <c r="F329" s="38"/>
      <c r="G329" s="38"/>
      <c r="H329" s="38" t="s">
        <v>332</v>
      </c>
      <c r="I329" s="39"/>
      <c r="J329" s="43">
        <v>2</v>
      </c>
      <c r="K329" s="40">
        <f t="shared" si="48"/>
        <v>0</v>
      </c>
      <c r="L329" s="41">
        <v>0.2</v>
      </c>
      <c r="M329" s="40">
        <f t="shared" si="49"/>
        <v>0</v>
      </c>
      <c r="N329" s="42">
        <f t="shared" si="50"/>
        <v>0</v>
      </c>
    </row>
    <row r="330" spans="1:14" ht="15" customHeight="1" x14ac:dyDescent="0.15">
      <c r="A330" s="35">
        <v>281</v>
      </c>
      <c r="B330" s="156" t="s">
        <v>334</v>
      </c>
      <c r="C330" s="156"/>
      <c r="D330" s="156"/>
      <c r="E330" s="38"/>
      <c r="F330" s="38"/>
      <c r="G330" s="38"/>
      <c r="H330" s="38" t="s">
        <v>332</v>
      </c>
      <c r="I330" s="39"/>
      <c r="J330" s="43">
        <v>2</v>
      </c>
      <c r="K330" s="40">
        <f t="shared" si="48"/>
        <v>0</v>
      </c>
      <c r="L330" s="41">
        <v>0.2</v>
      </c>
      <c r="M330" s="40">
        <f t="shared" si="49"/>
        <v>0</v>
      </c>
      <c r="N330" s="42">
        <f t="shared" si="50"/>
        <v>0</v>
      </c>
    </row>
    <row r="331" spans="1:14" ht="15" customHeight="1" x14ac:dyDescent="0.15">
      <c r="A331" s="35">
        <v>282</v>
      </c>
      <c r="B331" s="156" t="s">
        <v>335</v>
      </c>
      <c r="C331" s="156"/>
      <c r="D331" s="156"/>
      <c r="E331" s="38"/>
      <c r="F331" s="38"/>
      <c r="G331" s="38"/>
      <c r="H331" s="38" t="s">
        <v>332</v>
      </c>
      <c r="I331" s="39"/>
      <c r="J331" s="43">
        <v>2</v>
      </c>
      <c r="K331" s="40">
        <f t="shared" si="48"/>
        <v>0</v>
      </c>
      <c r="L331" s="41">
        <v>0.2</v>
      </c>
      <c r="M331" s="40">
        <f t="shared" si="49"/>
        <v>0</v>
      </c>
      <c r="N331" s="42">
        <f t="shared" si="50"/>
        <v>0</v>
      </c>
    </row>
    <row r="332" spans="1:14" ht="15" customHeight="1" x14ac:dyDescent="0.15">
      <c r="A332" s="160" t="s">
        <v>336</v>
      </c>
      <c r="B332" s="161"/>
      <c r="C332" s="161"/>
      <c r="D332" s="161"/>
      <c r="E332" s="161"/>
      <c r="F332" s="161"/>
      <c r="G332" s="161"/>
      <c r="H332" s="161"/>
      <c r="I332" s="161"/>
      <c r="J332" s="161"/>
      <c r="K332" s="161"/>
      <c r="L332" s="161"/>
      <c r="M332" s="161"/>
      <c r="N332" s="162"/>
    </row>
    <row r="333" spans="1:14" ht="15" customHeight="1" x14ac:dyDescent="0.15">
      <c r="A333" s="35">
        <v>283</v>
      </c>
      <c r="B333" s="156" t="s">
        <v>337</v>
      </c>
      <c r="C333" s="156"/>
      <c r="D333" s="156"/>
      <c r="E333" s="38"/>
      <c r="F333" s="38">
        <v>2</v>
      </c>
      <c r="G333" s="38"/>
      <c r="H333" s="38" t="s">
        <v>73</v>
      </c>
      <c r="I333" s="39"/>
      <c r="J333" s="43">
        <v>125</v>
      </c>
      <c r="K333" s="40">
        <f>SUM(I333*J333)</f>
        <v>0</v>
      </c>
      <c r="L333" s="41">
        <v>0.2</v>
      </c>
      <c r="M333" s="40">
        <f>SUM(K333*0.2)</f>
        <v>0</v>
      </c>
      <c r="N333" s="42">
        <f>SUM(K333+M333)</f>
        <v>0</v>
      </c>
    </row>
    <row r="334" spans="1:14" ht="15" customHeight="1" x14ac:dyDescent="0.15">
      <c r="A334" s="35">
        <v>284</v>
      </c>
      <c r="B334" s="156" t="s">
        <v>337</v>
      </c>
      <c r="C334" s="156"/>
      <c r="D334" s="156"/>
      <c r="E334" s="38"/>
      <c r="F334" s="38">
        <v>3</v>
      </c>
      <c r="G334" s="38"/>
      <c r="H334" s="38" t="s">
        <v>73</v>
      </c>
      <c r="I334" s="39"/>
      <c r="J334" s="43">
        <v>13</v>
      </c>
      <c r="K334" s="40">
        <f>SUM(I334*J334)</f>
        <v>0</v>
      </c>
      <c r="L334" s="41">
        <v>0.2</v>
      </c>
      <c r="M334" s="40">
        <f>SUM(K334*0.2)</f>
        <v>0</v>
      </c>
      <c r="N334" s="42">
        <f>SUM(K334+M334)</f>
        <v>0</v>
      </c>
    </row>
    <row r="335" spans="1:14" ht="15" customHeight="1" x14ac:dyDescent="0.15">
      <c r="A335" s="35">
        <v>285</v>
      </c>
      <c r="B335" s="156" t="s">
        <v>337</v>
      </c>
      <c r="C335" s="156"/>
      <c r="D335" s="156"/>
      <c r="E335" s="38"/>
      <c r="F335" s="38" t="s">
        <v>328</v>
      </c>
      <c r="G335" s="38"/>
      <c r="H335" s="38" t="s">
        <v>73</v>
      </c>
      <c r="I335" s="39"/>
      <c r="J335" s="43">
        <v>25</v>
      </c>
      <c r="K335" s="40">
        <f>SUM(I335*J335)</f>
        <v>0</v>
      </c>
      <c r="L335" s="41">
        <v>0.2</v>
      </c>
      <c r="M335" s="40">
        <f>SUM(K335*0.2)</f>
        <v>0</v>
      </c>
      <c r="N335" s="42">
        <f>SUM(K335+M335)</f>
        <v>0</v>
      </c>
    </row>
    <row r="336" spans="1:14" ht="15" customHeight="1" x14ac:dyDescent="0.15">
      <c r="A336" s="35">
        <v>286</v>
      </c>
      <c r="B336" s="156" t="s">
        <v>338</v>
      </c>
      <c r="C336" s="156"/>
      <c r="D336" s="156"/>
      <c r="E336" s="38"/>
      <c r="F336" s="38"/>
      <c r="G336" s="38"/>
      <c r="H336" s="38" t="s">
        <v>73</v>
      </c>
      <c r="I336" s="39"/>
      <c r="J336" s="43">
        <v>51</v>
      </c>
      <c r="K336" s="40">
        <f>SUM(I336*J336)</f>
        <v>0</v>
      </c>
      <c r="L336" s="41">
        <v>0.2</v>
      </c>
      <c r="M336" s="40">
        <f>SUM(K336*0.2)</f>
        <v>0</v>
      </c>
      <c r="N336" s="42">
        <f>SUM(K336+M336)</f>
        <v>0</v>
      </c>
    </row>
    <row r="337" spans="1:14" ht="15" customHeight="1" thickBot="1" x14ac:dyDescent="0.25">
      <c r="A337" s="157" t="s">
        <v>339</v>
      </c>
      <c r="B337" s="158"/>
      <c r="C337" s="158"/>
      <c r="D337" s="158"/>
      <c r="E337" s="158"/>
      <c r="F337" s="158"/>
      <c r="G337" s="158"/>
      <c r="H337" s="159"/>
      <c r="I337" s="76"/>
      <c r="J337" s="77"/>
      <c r="K337" s="78">
        <f>SUM(K6:K336)</f>
        <v>0</v>
      </c>
      <c r="L337" s="78"/>
      <c r="M337" s="78">
        <f>SUM(M7:M336)</f>
        <v>0</v>
      </c>
      <c r="N337" s="79">
        <f>SUM(N6:N336)</f>
        <v>0</v>
      </c>
    </row>
    <row r="343" spans="1:14" x14ac:dyDescent="0.15">
      <c r="A343" s="34"/>
      <c r="B343" s="34"/>
      <c r="C343" s="34"/>
      <c r="D343" s="34"/>
      <c r="E343" s="34"/>
      <c r="F343" s="34"/>
      <c r="G343" s="34"/>
      <c r="H343" s="34"/>
      <c r="J343" s="34"/>
      <c r="K343" s="34"/>
      <c r="L343" s="34"/>
      <c r="M343" s="34"/>
      <c r="N343" s="34"/>
    </row>
    <row r="344" spans="1:14" x14ac:dyDescent="0.15">
      <c r="A344" s="34"/>
      <c r="B344" s="34"/>
      <c r="C344" s="34"/>
      <c r="D344" s="34"/>
      <c r="E344" s="34"/>
      <c r="F344" s="34"/>
      <c r="G344" s="34"/>
      <c r="H344" s="34"/>
      <c r="J344" s="34"/>
      <c r="K344" s="34"/>
      <c r="L344" s="34"/>
      <c r="M344" s="34"/>
      <c r="N344" s="34"/>
    </row>
    <row r="345" spans="1:14" x14ac:dyDescent="0.15">
      <c r="A345" s="34"/>
      <c r="B345" s="34"/>
      <c r="C345" s="34"/>
      <c r="D345" s="34"/>
      <c r="E345" s="34"/>
      <c r="F345" s="34"/>
      <c r="G345" s="34"/>
      <c r="H345" s="34"/>
      <c r="J345" s="34"/>
      <c r="K345" s="34"/>
      <c r="L345" s="34"/>
      <c r="M345" s="34"/>
      <c r="N345" s="34"/>
    </row>
    <row r="346" spans="1:14" x14ac:dyDescent="0.15">
      <c r="A346" s="34"/>
      <c r="B346" s="34"/>
      <c r="C346" s="34"/>
      <c r="D346" s="34"/>
      <c r="E346" s="34"/>
      <c r="F346" s="34"/>
      <c r="G346" s="34"/>
      <c r="H346" s="34"/>
      <c r="J346" s="34"/>
      <c r="K346" s="34"/>
      <c r="L346" s="34"/>
      <c r="M346" s="34"/>
      <c r="N346" s="34"/>
    </row>
    <row r="347" spans="1:14" x14ac:dyDescent="0.15">
      <c r="A347" s="34"/>
      <c r="B347" s="34"/>
      <c r="C347" s="34"/>
      <c r="D347" s="34"/>
      <c r="E347" s="34"/>
      <c r="F347" s="34"/>
      <c r="G347" s="34"/>
      <c r="H347" s="34"/>
      <c r="J347" s="34"/>
      <c r="K347" s="34"/>
      <c r="L347" s="34"/>
      <c r="M347" s="34"/>
      <c r="N347" s="34"/>
    </row>
    <row r="348" spans="1:14" x14ac:dyDescent="0.15">
      <c r="A348" s="34"/>
      <c r="B348" s="34"/>
      <c r="C348" s="34"/>
      <c r="D348" s="34"/>
      <c r="E348" s="34"/>
      <c r="F348" s="34"/>
      <c r="G348" s="34"/>
      <c r="H348" s="34"/>
      <c r="J348" s="34"/>
      <c r="K348" s="34"/>
      <c r="L348" s="34"/>
      <c r="M348" s="34"/>
      <c r="N348" s="34"/>
    </row>
    <row r="349" spans="1:14" x14ac:dyDescent="0.15">
      <c r="A349" s="34"/>
      <c r="B349" s="34"/>
      <c r="C349" s="34"/>
      <c r="D349" s="34"/>
      <c r="E349" s="34"/>
      <c r="F349" s="34"/>
      <c r="G349" s="34"/>
      <c r="H349" s="34"/>
      <c r="J349" s="34"/>
      <c r="K349" s="34"/>
      <c r="L349" s="34"/>
      <c r="M349" s="34"/>
      <c r="N349" s="34"/>
    </row>
    <row r="350" spans="1:14" x14ac:dyDescent="0.15">
      <c r="A350" s="34"/>
      <c r="B350" s="34"/>
      <c r="C350" s="34"/>
      <c r="D350" s="34"/>
      <c r="E350" s="34"/>
      <c r="F350" s="34"/>
      <c r="G350" s="34"/>
      <c r="H350" s="34"/>
      <c r="J350" s="34"/>
      <c r="K350" s="34"/>
      <c r="L350" s="34"/>
      <c r="M350" s="34"/>
      <c r="N350" s="34"/>
    </row>
  </sheetData>
  <mergeCells count="427">
    <mergeCell ref="I1:I4"/>
    <mergeCell ref="J1:J4"/>
    <mergeCell ref="K1:K4"/>
    <mergeCell ref="L1:L4"/>
    <mergeCell ref="M1:M4"/>
    <mergeCell ref="N1:N4"/>
    <mergeCell ref="A1:A4"/>
    <mergeCell ref="B1:D4"/>
    <mergeCell ref="E1:E4"/>
    <mergeCell ref="F1:F4"/>
    <mergeCell ref="G1:G4"/>
    <mergeCell ref="H1:H4"/>
    <mergeCell ref="B13:D13"/>
    <mergeCell ref="B14:D19"/>
    <mergeCell ref="E14:E19"/>
    <mergeCell ref="F14:F16"/>
    <mergeCell ref="F17:F19"/>
    <mergeCell ref="B20:D22"/>
    <mergeCell ref="E20:E22"/>
    <mergeCell ref="F20:F22"/>
    <mergeCell ref="A5:N5"/>
    <mergeCell ref="B6:D11"/>
    <mergeCell ref="E6:E11"/>
    <mergeCell ref="F6:F8"/>
    <mergeCell ref="F9:F11"/>
    <mergeCell ref="B12:D12"/>
    <mergeCell ref="B35:D38"/>
    <mergeCell ref="E35:E38"/>
    <mergeCell ref="F35:F36"/>
    <mergeCell ref="F37:F38"/>
    <mergeCell ref="B39:D40"/>
    <mergeCell ref="E39:E40"/>
    <mergeCell ref="B23:D28"/>
    <mergeCell ref="E23:E28"/>
    <mergeCell ref="F23:F25"/>
    <mergeCell ref="F26:F28"/>
    <mergeCell ref="B29:D34"/>
    <mergeCell ref="E29:E34"/>
    <mergeCell ref="F29:F31"/>
    <mergeCell ref="F32:F34"/>
    <mergeCell ref="B51:D56"/>
    <mergeCell ref="E51:E56"/>
    <mergeCell ref="F51:F53"/>
    <mergeCell ref="F54:F56"/>
    <mergeCell ref="B57:D62"/>
    <mergeCell ref="E57:E62"/>
    <mergeCell ref="F57:F59"/>
    <mergeCell ref="F60:F62"/>
    <mergeCell ref="B41:D46"/>
    <mergeCell ref="E41:E46"/>
    <mergeCell ref="F41:F43"/>
    <mergeCell ref="F44:F46"/>
    <mergeCell ref="B47:D50"/>
    <mergeCell ref="E47:E50"/>
    <mergeCell ref="F47:F48"/>
    <mergeCell ref="F49:F50"/>
    <mergeCell ref="B69:D70"/>
    <mergeCell ref="E69:E70"/>
    <mergeCell ref="B71:D72"/>
    <mergeCell ref="E71:E72"/>
    <mergeCell ref="B73:D74"/>
    <mergeCell ref="E73:E74"/>
    <mergeCell ref="B63:D66"/>
    <mergeCell ref="E63:E66"/>
    <mergeCell ref="F63:F64"/>
    <mergeCell ref="F65:F66"/>
    <mergeCell ref="B67:D68"/>
    <mergeCell ref="E67:E68"/>
    <mergeCell ref="B81:D81"/>
    <mergeCell ref="A82:A85"/>
    <mergeCell ref="B82:D85"/>
    <mergeCell ref="E82:E85"/>
    <mergeCell ref="F82:F85"/>
    <mergeCell ref="G82:G85"/>
    <mergeCell ref="B75:D76"/>
    <mergeCell ref="E75:E76"/>
    <mergeCell ref="B77:D78"/>
    <mergeCell ref="E77:E78"/>
    <mergeCell ref="B79:D80"/>
    <mergeCell ref="E79:E80"/>
    <mergeCell ref="B92:D97"/>
    <mergeCell ref="E92:E97"/>
    <mergeCell ref="F92:F94"/>
    <mergeCell ref="F95:F97"/>
    <mergeCell ref="B98:D103"/>
    <mergeCell ref="E98:E103"/>
    <mergeCell ref="F98:F100"/>
    <mergeCell ref="F101:F103"/>
    <mergeCell ref="N82:N85"/>
    <mergeCell ref="B86:D87"/>
    <mergeCell ref="E86:E87"/>
    <mergeCell ref="B88:D89"/>
    <mergeCell ref="E88:E89"/>
    <mergeCell ref="B90:D91"/>
    <mergeCell ref="E90:E91"/>
    <mergeCell ref="H82:H85"/>
    <mergeCell ref="I82:I85"/>
    <mergeCell ref="J82:J85"/>
    <mergeCell ref="K82:K85"/>
    <mergeCell ref="L82:L85"/>
    <mergeCell ref="M82:M85"/>
    <mergeCell ref="F111:F112"/>
    <mergeCell ref="F113:F114"/>
    <mergeCell ref="B115:D116"/>
    <mergeCell ref="E115:E116"/>
    <mergeCell ref="B117:D118"/>
    <mergeCell ref="E117:E118"/>
    <mergeCell ref="B104:D104"/>
    <mergeCell ref="B105:D106"/>
    <mergeCell ref="E105:E106"/>
    <mergeCell ref="B107:D108"/>
    <mergeCell ref="E107:E108"/>
    <mergeCell ref="B109:D110"/>
    <mergeCell ref="E109:E114"/>
    <mergeCell ref="B111:D114"/>
    <mergeCell ref="B125:D125"/>
    <mergeCell ref="B126:D126"/>
    <mergeCell ref="B127:D127"/>
    <mergeCell ref="B128:D128"/>
    <mergeCell ref="B129:D129"/>
    <mergeCell ref="B130:D130"/>
    <mergeCell ref="B119:D120"/>
    <mergeCell ref="E119:E120"/>
    <mergeCell ref="B121:D122"/>
    <mergeCell ref="E121:E122"/>
    <mergeCell ref="B123:D124"/>
    <mergeCell ref="E123:E124"/>
    <mergeCell ref="B137:D137"/>
    <mergeCell ref="B138:D138"/>
    <mergeCell ref="A139:A142"/>
    <mergeCell ref="B139:D142"/>
    <mergeCell ref="E139:E142"/>
    <mergeCell ref="F139:G142"/>
    <mergeCell ref="B131:D131"/>
    <mergeCell ref="B132:D132"/>
    <mergeCell ref="B133:D133"/>
    <mergeCell ref="B134:D134"/>
    <mergeCell ref="B135:D135"/>
    <mergeCell ref="B136:D136"/>
    <mergeCell ref="B147:D147"/>
    <mergeCell ref="F147:G147"/>
    <mergeCell ref="B148:D148"/>
    <mergeCell ref="F148:G148"/>
    <mergeCell ref="B149:D149"/>
    <mergeCell ref="F149:G149"/>
    <mergeCell ref="N139:N142"/>
    <mergeCell ref="A143:N143"/>
    <mergeCell ref="A144:N144"/>
    <mergeCell ref="B145:D145"/>
    <mergeCell ref="F145:G145"/>
    <mergeCell ref="B146:D146"/>
    <mergeCell ref="F146:G146"/>
    <mergeCell ref="H139:H142"/>
    <mergeCell ref="I139:I142"/>
    <mergeCell ref="J139:J142"/>
    <mergeCell ref="K139:K142"/>
    <mergeCell ref="L139:L142"/>
    <mergeCell ref="M139:M142"/>
    <mergeCell ref="B154:D154"/>
    <mergeCell ref="F154:G154"/>
    <mergeCell ref="B155:D155"/>
    <mergeCell ref="F155:G155"/>
    <mergeCell ref="B156:D156"/>
    <mergeCell ref="F156:G156"/>
    <mergeCell ref="B150:D150"/>
    <mergeCell ref="F150:G150"/>
    <mergeCell ref="B151:D151"/>
    <mergeCell ref="F151:G151"/>
    <mergeCell ref="A152:N152"/>
    <mergeCell ref="B153:D153"/>
    <mergeCell ref="F153:G153"/>
    <mergeCell ref="B160:D160"/>
    <mergeCell ref="F160:G160"/>
    <mergeCell ref="B161:D161"/>
    <mergeCell ref="F161:G161"/>
    <mergeCell ref="B162:D162"/>
    <mergeCell ref="F162:G162"/>
    <mergeCell ref="B157:D157"/>
    <mergeCell ref="F157:G157"/>
    <mergeCell ref="B158:D158"/>
    <mergeCell ref="F158:G158"/>
    <mergeCell ref="B159:D159"/>
    <mergeCell ref="F159:G159"/>
    <mergeCell ref="B166:D166"/>
    <mergeCell ref="F166:G166"/>
    <mergeCell ref="A167:N167"/>
    <mergeCell ref="B168:D168"/>
    <mergeCell ref="F168:G168"/>
    <mergeCell ref="B169:D169"/>
    <mergeCell ref="F169:G169"/>
    <mergeCell ref="B163:D163"/>
    <mergeCell ref="F163:G163"/>
    <mergeCell ref="B164:D164"/>
    <mergeCell ref="F164:G164"/>
    <mergeCell ref="B165:D165"/>
    <mergeCell ref="F165:G165"/>
    <mergeCell ref="B174:D174"/>
    <mergeCell ref="F174:G174"/>
    <mergeCell ref="B175:D175"/>
    <mergeCell ref="F175:G175"/>
    <mergeCell ref="B176:D176"/>
    <mergeCell ref="F176:G176"/>
    <mergeCell ref="B170:D170"/>
    <mergeCell ref="F170:G170"/>
    <mergeCell ref="A171:N171"/>
    <mergeCell ref="B172:D172"/>
    <mergeCell ref="F172:G172"/>
    <mergeCell ref="B173:D173"/>
    <mergeCell ref="F173:G173"/>
    <mergeCell ref="B181:D181"/>
    <mergeCell ref="F181:G181"/>
    <mergeCell ref="B182:D182"/>
    <mergeCell ref="F182:G182"/>
    <mergeCell ref="B183:D183"/>
    <mergeCell ref="F183:G183"/>
    <mergeCell ref="B177:D177"/>
    <mergeCell ref="F177:G177"/>
    <mergeCell ref="B178:D178"/>
    <mergeCell ref="F178:G178"/>
    <mergeCell ref="A179:N179"/>
    <mergeCell ref="B180:D180"/>
    <mergeCell ref="F180:G180"/>
    <mergeCell ref="B188:D188"/>
    <mergeCell ref="F188:G188"/>
    <mergeCell ref="B189:D189"/>
    <mergeCell ref="F189:G189"/>
    <mergeCell ref="B190:D190"/>
    <mergeCell ref="F190:G190"/>
    <mergeCell ref="B184:D184"/>
    <mergeCell ref="F184:G184"/>
    <mergeCell ref="A185:N185"/>
    <mergeCell ref="A186:N186"/>
    <mergeCell ref="B187:D187"/>
    <mergeCell ref="F187:G187"/>
    <mergeCell ref="B195:D195"/>
    <mergeCell ref="F195:G195"/>
    <mergeCell ref="A196:N196"/>
    <mergeCell ref="B197:D197"/>
    <mergeCell ref="F197:G197"/>
    <mergeCell ref="B198:D198"/>
    <mergeCell ref="F198:G198"/>
    <mergeCell ref="B191:D191"/>
    <mergeCell ref="F191:G191"/>
    <mergeCell ref="B192:D192"/>
    <mergeCell ref="F192:G192"/>
    <mergeCell ref="A193:N193"/>
    <mergeCell ref="B194:D194"/>
    <mergeCell ref="F194:G194"/>
    <mergeCell ref="B203:D203"/>
    <mergeCell ref="F203:G203"/>
    <mergeCell ref="B204:D204"/>
    <mergeCell ref="F204:G204"/>
    <mergeCell ref="B205:D205"/>
    <mergeCell ref="F205:G205"/>
    <mergeCell ref="B199:D199"/>
    <mergeCell ref="F199:G199"/>
    <mergeCell ref="A200:N200"/>
    <mergeCell ref="B201:D201"/>
    <mergeCell ref="F201:G201"/>
    <mergeCell ref="B202:D202"/>
    <mergeCell ref="F202:G202"/>
    <mergeCell ref="B209:D209"/>
    <mergeCell ref="F209:G209"/>
    <mergeCell ref="B210:D210"/>
    <mergeCell ref="F210:G210"/>
    <mergeCell ref="B211:D211"/>
    <mergeCell ref="F211:G211"/>
    <mergeCell ref="B206:D206"/>
    <mergeCell ref="F206:G206"/>
    <mergeCell ref="B207:D207"/>
    <mergeCell ref="F207:G207"/>
    <mergeCell ref="B208:D208"/>
    <mergeCell ref="F208:G208"/>
    <mergeCell ref="B215:D215"/>
    <mergeCell ref="F215:G215"/>
    <mergeCell ref="B216:D216"/>
    <mergeCell ref="F216:G216"/>
    <mergeCell ref="B217:D217"/>
    <mergeCell ref="F217:G217"/>
    <mergeCell ref="B212:D212"/>
    <mergeCell ref="F212:G212"/>
    <mergeCell ref="B213:D213"/>
    <mergeCell ref="F213:G213"/>
    <mergeCell ref="B214:D214"/>
    <mergeCell ref="F214:G214"/>
    <mergeCell ref="A223:N223"/>
    <mergeCell ref="B224:D224"/>
    <mergeCell ref="F224:G224"/>
    <mergeCell ref="B225:D225"/>
    <mergeCell ref="F225:G225"/>
    <mergeCell ref="B226:D226"/>
    <mergeCell ref="F226:G226"/>
    <mergeCell ref="J218:J221"/>
    <mergeCell ref="K218:K221"/>
    <mergeCell ref="L218:L221"/>
    <mergeCell ref="M218:M221"/>
    <mergeCell ref="N218:N221"/>
    <mergeCell ref="A222:N222"/>
    <mergeCell ref="A218:A221"/>
    <mergeCell ref="B218:D221"/>
    <mergeCell ref="E218:E221"/>
    <mergeCell ref="F218:G221"/>
    <mergeCell ref="H218:H221"/>
    <mergeCell ref="I218:I221"/>
    <mergeCell ref="B230:D230"/>
    <mergeCell ref="F230:G230"/>
    <mergeCell ref="B231:D231"/>
    <mergeCell ref="F231:G231"/>
    <mergeCell ref="B232:D232"/>
    <mergeCell ref="F232:G232"/>
    <mergeCell ref="B227:D227"/>
    <mergeCell ref="F227:G227"/>
    <mergeCell ref="B228:D228"/>
    <mergeCell ref="F228:G228"/>
    <mergeCell ref="B229:D229"/>
    <mergeCell ref="F229:G229"/>
    <mergeCell ref="B237:D237"/>
    <mergeCell ref="F237:G237"/>
    <mergeCell ref="B238:D238"/>
    <mergeCell ref="F238:G238"/>
    <mergeCell ref="B239:D239"/>
    <mergeCell ref="F239:G239"/>
    <mergeCell ref="A233:N233"/>
    <mergeCell ref="B234:D234"/>
    <mergeCell ref="F234:G234"/>
    <mergeCell ref="B235:D235"/>
    <mergeCell ref="F235:G235"/>
    <mergeCell ref="B236:D236"/>
    <mergeCell ref="F236:G236"/>
    <mergeCell ref="B246:D246"/>
    <mergeCell ref="B247:D247"/>
    <mergeCell ref="A248:N248"/>
    <mergeCell ref="B249:D249"/>
    <mergeCell ref="B250:D250"/>
    <mergeCell ref="B251:D251"/>
    <mergeCell ref="B240:D240"/>
    <mergeCell ref="F240:G240"/>
    <mergeCell ref="A241:N241"/>
    <mergeCell ref="B243:D243"/>
    <mergeCell ref="B244:D244"/>
    <mergeCell ref="B245:D245"/>
    <mergeCell ref="B258:D258"/>
    <mergeCell ref="B259:D259"/>
    <mergeCell ref="A260:N260"/>
    <mergeCell ref="B261:D261"/>
    <mergeCell ref="B262:D262"/>
    <mergeCell ref="B263:D263"/>
    <mergeCell ref="B252:D252"/>
    <mergeCell ref="B253:D253"/>
    <mergeCell ref="B254:D254"/>
    <mergeCell ref="B255:D255"/>
    <mergeCell ref="B256:D256"/>
    <mergeCell ref="B257:D257"/>
    <mergeCell ref="B270:D270"/>
    <mergeCell ref="A271:N271"/>
    <mergeCell ref="B272:D272"/>
    <mergeCell ref="B273:D273"/>
    <mergeCell ref="B274:D274"/>
    <mergeCell ref="B275:D275"/>
    <mergeCell ref="B264:D264"/>
    <mergeCell ref="B265:D265"/>
    <mergeCell ref="B266:D266"/>
    <mergeCell ref="B267:D267"/>
    <mergeCell ref="B268:D268"/>
    <mergeCell ref="B269:D269"/>
    <mergeCell ref="B282:D282"/>
    <mergeCell ref="B283:D283"/>
    <mergeCell ref="A284:N284"/>
    <mergeCell ref="B285:D285"/>
    <mergeCell ref="B286:D286"/>
    <mergeCell ref="B287:D287"/>
    <mergeCell ref="B276:D276"/>
    <mergeCell ref="B277:D277"/>
    <mergeCell ref="B278:D278"/>
    <mergeCell ref="B279:D279"/>
    <mergeCell ref="B280:D280"/>
    <mergeCell ref="A281:N281"/>
    <mergeCell ref="B294:D294"/>
    <mergeCell ref="B295:D295"/>
    <mergeCell ref="B296:D296"/>
    <mergeCell ref="B297:D297"/>
    <mergeCell ref="B298:D298"/>
    <mergeCell ref="B299:D299"/>
    <mergeCell ref="A288:N288"/>
    <mergeCell ref="B289:D289"/>
    <mergeCell ref="B290:D290"/>
    <mergeCell ref="B291:D291"/>
    <mergeCell ref="B292:D292"/>
    <mergeCell ref="B293:D293"/>
    <mergeCell ref="B306:D306"/>
    <mergeCell ref="B307:D307"/>
    <mergeCell ref="B308:D308"/>
    <mergeCell ref="B310:D310"/>
    <mergeCell ref="F310:G310"/>
    <mergeCell ref="A311:N311"/>
    <mergeCell ref="B300:D300"/>
    <mergeCell ref="A301:N301"/>
    <mergeCell ref="B302:D302"/>
    <mergeCell ref="B303:D303"/>
    <mergeCell ref="A304:N304"/>
    <mergeCell ref="B305:D305"/>
    <mergeCell ref="B318:D318"/>
    <mergeCell ref="A319:N319"/>
    <mergeCell ref="B320:D320"/>
    <mergeCell ref="B321:D321"/>
    <mergeCell ref="B322:D322"/>
    <mergeCell ref="B323:D323"/>
    <mergeCell ref="A312:N312"/>
    <mergeCell ref="B313:D313"/>
    <mergeCell ref="B314:D314"/>
    <mergeCell ref="B315:D315"/>
    <mergeCell ref="B316:D316"/>
    <mergeCell ref="B317:D317"/>
    <mergeCell ref="B336:D336"/>
    <mergeCell ref="A337:H337"/>
    <mergeCell ref="B330:D330"/>
    <mergeCell ref="B331:D331"/>
    <mergeCell ref="A332:N332"/>
    <mergeCell ref="B333:D333"/>
    <mergeCell ref="B334:D334"/>
    <mergeCell ref="B335:D335"/>
    <mergeCell ref="B324:D324"/>
    <mergeCell ref="B325:D325"/>
    <mergeCell ref="B326:D326"/>
    <mergeCell ref="B327:D327"/>
    <mergeCell ref="B328:D328"/>
    <mergeCell ref="B329:D3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baseColWidth="10" defaultColWidth="8.83203125" defaultRowHeight="15" x14ac:dyDescent="0.2"/>
  <cols>
    <col min="1" max="1" width="98.5" customWidth="1"/>
  </cols>
  <sheetData>
    <row r="2" spans="1:1" ht="42.75" customHeight="1" x14ac:dyDescent="0.2">
      <c r="A2" s="2" t="s">
        <v>34</v>
      </c>
    </row>
    <row r="3" spans="1:1" x14ac:dyDescent="0.2">
      <c r="A3" s="3"/>
    </row>
    <row r="4" spans="1:1" x14ac:dyDescent="0.2">
      <c r="A4" s="8" t="s">
        <v>33</v>
      </c>
    </row>
    <row r="5" spans="1:1" x14ac:dyDescent="0.2">
      <c r="A5" s="3"/>
    </row>
    <row r="6" spans="1:1" x14ac:dyDescent="0.2">
      <c r="A6" s="6" t="s">
        <v>25</v>
      </c>
    </row>
    <row r="7" spans="1:1" x14ac:dyDescent="0.2">
      <c r="A7" s="7"/>
    </row>
    <row r="8" spans="1:1" ht="60.75" customHeight="1" x14ac:dyDescent="0.2">
      <c r="A8" s="9" t="s">
        <v>35</v>
      </c>
    </row>
    <row r="9" spans="1:1" x14ac:dyDescent="0.2">
      <c r="A9" s="9"/>
    </row>
    <row r="10" spans="1:1" ht="16" x14ac:dyDescent="0.2">
      <c r="A10" s="9" t="s">
        <v>36</v>
      </c>
    </row>
    <row r="11" spans="1:1" ht="16" x14ac:dyDescent="0.2">
      <c r="A11" s="9" t="s">
        <v>37</v>
      </c>
    </row>
    <row r="12" spans="1:1" ht="16" x14ac:dyDescent="0.2">
      <c r="A12" s="9" t="s">
        <v>38</v>
      </c>
    </row>
    <row r="13" spans="1:1" ht="16" x14ac:dyDescent="0.2">
      <c r="A13" s="9" t="s">
        <v>39</v>
      </c>
    </row>
    <row r="14" spans="1:1" ht="16" x14ac:dyDescent="0.2">
      <c r="A14" s="9" t="s">
        <v>40</v>
      </c>
    </row>
    <row r="15" spans="1:1" ht="16" x14ac:dyDescent="0.2">
      <c r="A15" s="9" t="s">
        <v>41</v>
      </c>
    </row>
    <row r="16" spans="1:1" ht="16" x14ac:dyDescent="0.2">
      <c r="A16" s="9" t="s">
        <v>42</v>
      </c>
    </row>
    <row r="17" spans="1:1" ht="32" x14ac:dyDescent="0.2">
      <c r="A17" s="9" t="s">
        <v>43</v>
      </c>
    </row>
    <row r="18" spans="1:1" ht="16" x14ac:dyDescent="0.2">
      <c r="A18" s="9" t="s">
        <v>44</v>
      </c>
    </row>
    <row r="19" spans="1:1" ht="16" x14ac:dyDescent="0.2">
      <c r="A19" s="9" t="s">
        <v>45</v>
      </c>
    </row>
    <row r="20" spans="1:1" ht="16" x14ac:dyDescent="0.2">
      <c r="A20" s="9" t="s">
        <v>46</v>
      </c>
    </row>
    <row r="21" spans="1:1" ht="32" x14ac:dyDescent="0.2">
      <c r="A21" s="9" t="s">
        <v>47</v>
      </c>
    </row>
    <row r="22" spans="1:1" ht="16" x14ac:dyDescent="0.2">
      <c r="A22" s="9" t="s">
        <v>48</v>
      </c>
    </row>
    <row r="23" spans="1:1" x14ac:dyDescent="0.2">
      <c r="A23" s="10"/>
    </row>
    <row r="24" spans="1:1" ht="64" x14ac:dyDescent="0.2">
      <c r="A24" s="9" t="s">
        <v>49</v>
      </c>
    </row>
    <row r="25" spans="1:1" ht="13.5" customHeight="1" x14ac:dyDescent="0.2">
      <c r="A25" s="9"/>
    </row>
    <row r="26" spans="1:1" ht="32" x14ac:dyDescent="0.2">
      <c r="A26" s="9" t="s">
        <v>50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baseColWidth="10" defaultColWidth="8.83203125" defaultRowHeight="15" x14ac:dyDescent="0.2"/>
  <cols>
    <col min="1" max="1" width="98.5" customWidth="1"/>
  </cols>
  <sheetData>
    <row r="2" spans="1:1" ht="42.75" customHeight="1" x14ac:dyDescent="0.2">
      <c r="A2" s="2" t="s">
        <v>24</v>
      </c>
    </row>
    <row r="3" spans="1:1" x14ac:dyDescent="0.2">
      <c r="A3" s="3"/>
    </row>
    <row r="4" spans="1:1" ht="16" x14ac:dyDescent="0.2">
      <c r="A4" s="9" t="s">
        <v>33</v>
      </c>
    </row>
    <row r="5" spans="1:1" x14ac:dyDescent="0.2">
      <c r="A5" s="10"/>
    </row>
    <row r="6" spans="1:1" ht="16" x14ac:dyDescent="0.2">
      <c r="A6" s="12" t="s">
        <v>25</v>
      </c>
    </row>
    <row r="7" spans="1:1" x14ac:dyDescent="0.2">
      <c r="A7" s="9"/>
    </row>
    <row r="8" spans="1:1" ht="60.75" customHeight="1" x14ac:dyDescent="0.2">
      <c r="A8" s="9" t="s">
        <v>28</v>
      </c>
    </row>
    <row r="9" spans="1:1" ht="16" x14ac:dyDescent="0.2">
      <c r="A9" s="9" t="s">
        <v>26</v>
      </c>
    </row>
    <row r="10" spans="1:1" x14ac:dyDescent="0.2">
      <c r="A10" s="11"/>
    </row>
    <row r="11" spans="1:1" ht="32" x14ac:dyDescent="0.2">
      <c r="A11" s="9" t="s">
        <v>30</v>
      </c>
    </row>
    <row r="12" spans="1:1" x14ac:dyDescent="0.2">
      <c r="A12" s="9"/>
    </row>
    <row r="13" spans="1:1" ht="32" x14ac:dyDescent="0.2">
      <c r="A13" s="9" t="s">
        <v>31</v>
      </c>
    </row>
    <row r="14" spans="1:1" x14ac:dyDescent="0.2">
      <c r="A14" s="9"/>
    </row>
    <row r="15" spans="1:1" ht="32" x14ac:dyDescent="0.2">
      <c r="A15" s="9" t="s">
        <v>32</v>
      </c>
    </row>
    <row r="16" spans="1:1" x14ac:dyDescent="0.2">
      <c r="A16" s="9"/>
    </row>
    <row r="17" spans="1:1" ht="48" x14ac:dyDescent="0.2">
      <c r="A17" s="9" t="s">
        <v>29</v>
      </c>
    </row>
    <row r="18" spans="1:1" x14ac:dyDescent="0.2">
      <c r="A18" s="9"/>
    </row>
    <row r="19" spans="1:1" ht="80" x14ac:dyDescent="0.2">
      <c r="A19" s="9" t="s">
        <v>27</v>
      </c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ht="13.5" customHeight="1" x14ac:dyDescent="0.2">
      <c r="A25" s="4"/>
    </row>
    <row r="26" spans="1:1" ht="16" x14ac:dyDescent="0.2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7" ma:contentTypeDescription="Umožňuje vytvoriť nový dokument." ma:contentTypeScope="" ma:versionID="95c71449351279511794d444ff22be4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e8672fc9c1e2f68f419c11cad63bccda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EB33F8-F00F-4C56-BA67-0160F7BCB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e4b31099-8163-4ac9-ab84-be06feeb7ef4"/>
    <ds:schemaRef ds:uri="bb3d1ceb-ec91-4593-ab49-8ce9533748d9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Návrh na plnenie kritérií</vt:lpstr>
      <vt:lpstr>Cenník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Eva Sabová</cp:lastModifiedBy>
  <cp:revision/>
  <cp:lastPrinted>2023-05-31T12:54:37Z</cp:lastPrinted>
  <dcterms:created xsi:type="dcterms:W3CDTF">2022-09-22T09:41:16Z</dcterms:created>
  <dcterms:modified xsi:type="dcterms:W3CDTF">2023-11-09T09:52:30Z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